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prvgld-my.sharepoint.com/personal/i_roos_gelderland_nl/Documents/Tijdelijk/"/>
    </mc:Choice>
  </mc:AlternateContent>
  <xr:revisionPtr revIDLastSave="0" documentId="8_{796CD803-466B-438D-8EC3-D6BCF8287F35}" xr6:coauthVersionLast="47" xr6:coauthVersionMax="47" xr10:uidLastSave="{00000000-0000-0000-0000-000000000000}"/>
  <workbookProtection lockStructure="1"/>
  <bookViews>
    <workbookView xWindow="-120" yWindow="-120" windowWidth="29040" windowHeight="15840" tabRatio="810" xr2:uid="{B69A0E44-ACE2-468C-93B1-0BB6DE6DFABE}"/>
  </bookViews>
  <sheets>
    <sheet name="Instructie" sheetId="16" r:id="rId1"/>
    <sheet name="Totale begroting" sheetId="10" r:id="rId2"/>
    <sheet name="Totale financiering" sheetId="14" r:id="rId3"/>
    <sheet name="Totale staatssteunanalyse" sheetId="15" r:id="rId4"/>
    <sheet name="Projectinformatie" sheetId="3" r:id="rId5"/>
    <sheet name="Penvoerder" sheetId="1" r:id="rId6"/>
    <sheet name="PP2" sheetId="17" r:id="rId7"/>
    <sheet name="PP3" sheetId="18" r:id="rId8"/>
    <sheet name="PP4" sheetId="19" r:id="rId9"/>
    <sheet name="PP5" sheetId="25" r:id="rId10"/>
    <sheet name="PP6" sheetId="26" r:id="rId11"/>
    <sheet name="PP7" sheetId="27" r:id="rId12"/>
    <sheet name="PP8" sheetId="28" r:id="rId13"/>
    <sheet name="PP9" sheetId="29" r:id="rId14"/>
    <sheet name="PP10" sheetId="30" r:id="rId15"/>
    <sheet name="PP11" sheetId="31" r:id="rId16"/>
    <sheet name="PP12" sheetId="32" r:id="rId17"/>
    <sheet name="PP13" sheetId="21" r:id="rId18"/>
    <sheet name="PP14" sheetId="22" r:id="rId19"/>
    <sheet name="PP15" sheetId="23" r:id="rId20"/>
    <sheet name="PP16" sheetId="24" r:id="rId21"/>
    <sheet name="PP17" sheetId="20" r:id="rId22"/>
    <sheet name="PP18" sheetId="33" r:id="rId23"/>
    <sheet name="PP19" sheetId="34" r:id="rId24"/>
    <sheet name="PP20" sheetId="35" r:id="rId25"/>
    <sheet name="Hulpblad" sheetId="13" state="hidden" r:id="rId26"/>
  </sheets>
  <definedNames>
    <definedName name="_xlnm._FilterDatabase" localSheetId="5" hidden="1">Penvoerder!$F$149:$G$149</definedName>
    <definedName name="_xlnm._FilterDatabase" localSheetId="14" hidden="1">'PP10'!$F$149:$G$149</definedName>
    <definedName name="_xlnm._FilterDatabase" localSheetId="15" hidden="1">'PP11'!$F$149:$G$149</definedName>
    <definedName name="_xlnm._FilterDatabase" localSheetId="16" hidden="1">'PP12'!$F$149:$G$149</definedName>
    <definedName name="_xlnm._FilterDatabase" localSheetId="17" hidden="1">'PP13'!$F$149:$G$149</definedName>
    <definedName name="_xlnm._FilterDatabase" localSheetId="18" hidden="1">'PP14'!$F$149:$G$149</definedName>
    <definedName name="_xlnm._FilterDatabase" localSheetId="19" hidden="1">'PP15'!$F$149:$G$149</definedName>
    <definedName name="_xlnm._FilterDatabase" localSheetId="20" hidden="1">'PP16'!$F$149:$G$149</definedName>
    <definedName name="_xlnm._FilterDatabase" localSheetId="21" hidden="1">'PP17'!$F$149:$G$149</definedName>
    <definedName name="_xlnm._FilterDatabase" localSheetId="22" hidden="1">'PP18'!$F$149:$G$149</definedName>
    <definedName name="_xlnm._FilterDatabase" localSheetId="23" hidden="1">'PP19'!$F$149:$G$149</definedName>
    <definedName name="_xlnm._FilterDatabase" localSheetId="6" hidden="1">'PP2'!$F$149:$G$149</definedName>
    <definedName name="_xlnm._FilterDatabase" localSheetId="24" hidden="1">'PP20'!$F$149:$G$149</definedName>
    <definedName name="_xlnm._FilterDatabase" localSheetId="7" hidden="1">'PP3'!$F$149:$G$149</definedName>
    <definedName name="_xlnm._FilterDatabase" localSheetId="8" hidden="1">'PP4'!$F$149:$G$149</definedName>
    <definedName name="_xlnm._FilterDatabase" localSheetId="9" hidden="1">'PP5'!$F$149:$G$149</definedName>
    <definedName name="_xlnm._FilterDatabase" localSheetId="10" hidden="1">'PP6'!$F$149:$G$149</definedName>
    <definedName name="_xlnm._FilterDatabase" localSheetId="11" hidden="1">'PP7'!$F$149:$G$149</definedName>
    <definedName name="_xlnm._FilterDatabase" localSheetId="12" hidden="1">'PP8'!$F$149:$G$149</definedName>
    <definedName name="_xlnm._FilterDatabase" localSheetId="13" hidden="1">'PP9'!$F$149:$G$149</definedName>
    <definedName name="_xlnm.Print_Area" localSheetId="5">Penvoerder!$A$1:$I$332</definedName>
    <definedName name="_xlnm.Print_Area" localSheetId="14">'PP10'!$A$1:$I$332</definedName>
    <definedName name="_xlnm.Print_Area" localSheetId="15">'PP11'!$A$1:$I$332</definedName>
    <definedName name="_xlnm.Print_Area" localSheetId="16">'PP12'!$A$1:$I$332</definedName>
    <definedName name="_xlnm.Print_Area" localSheetId="17">'PP13'!$A$1:$I$332</definedName>
    <definedName name="_xlnm.Print_Area" localSheetId="18">'PP14'!$A$1:$I$332</definedName>
    <definedName name="_xlnm.Print_Area" localSheetId="19">'PP15'!$A$1:$I$332</definedName>
    <definedName name="_xlnm.Print_Area" localSheetId="20">'PP16'!$A$1:$I$332</definedName>
    <definedName name="_xlnm.Print_Area" localSheetId="21">'PP17'!$A$1:$I$332</definedName>
    <definedName name="_xlnm.Print_Area" localSheetId="22">'PP18'!$A$1:$I$332</definedName>
    <definedName name="_xlnm.Print_Area" localSheetId="23">'PP19'!$A$1:$I$332</definedName>
    <definedName name="_xlnm.Print_Area" localSheetId="6">'PP2'!$A$1:$I$332</definedName>
    <definedName name="_xlnm.Print_Area" localSheetId="24">'PP20'!$A$1:$I$332</definedName>
    <definedName name="_xlnm.Print_Area" localSheetId="7">'PP3'!$A$1:$I$332</definedName>
    <definedName name="_xlnm.Print_Area" localSheetId="8">'PP4'!$A$1:$I$332</definedName>
    <definedName name="_xlnm.Print_Area" localSheetId="9">'PP5'!$A$1:$I$332</definedName>
    <definedName name="_xlnm.Print_Area" localSheetId="10">'PP6'!$A$1:$I$332</definedName>
    <definedName name="_xlnm.Print_Area" localSheetId="11">'PP7'!$A$1:$I$332</definedName>
    <definedName name="_xlnm.Print_Area" localSheetId="12">'PP8'!$A$1:$I$332</definedName>
    <definedName name="_xlnm.Print_Area" localSheetId="13">'PP9'!$A$1:$I$332</definedName>
    <definedName name="_xlnm.Print_Area" localSheetId="4">Projectinformatie!$A$1:$H$39</definedName>
    <definedName name="K_Keuzeopties" localSheetId="14">Keuzeopties[Keuzeopties]</definedName>
    <definedName name="K_Keuzeopties" localSheetId="15">Keuzeopties[Keuzeopties]</definedName>
    <definedName name="K_Keuzeopties" localSheetId="16">Keuzeopties[Keuzeopties]</definedName>
    <definedName name="K_Keuzeopties" localSheetId="17">Keuzeopties[Keuzeopties]</definedName>
    <definedName name="K_Keuzeopties" localSheetId="18">Keuzeopties[Keuzeopties]</definedName>
    <definedName name="K_Keuzeopties" localSheetId="19">Keuzeopties[Keuzeopties]</definedName>
    <definedName name="K_Keuzeopties" localSheetId="20">Keuzeopties[Keuzeopties]</definedName>
    <definedName name="K_Keuzeopties" localSheetId="21">Keuzeopties[Keuzeopties]</definedName>
    <definedName name="K_Keuzeopties" localSheetId="22">Keuzeopties[Keuzeopties]</definedName>
    <definedName name="K_Keuzeopties" localSheetId="23">Keuzeopties[Keuzeopties]</definedName>
    <definedName name="K_Keuzeopties" localSheetId="6">Keuzeopties[Keuzeopties]</definedName>
    <definedName name="K_Keuzeopties" localSheetId="24">Keuzeopties[Keuzeopties]</definedName>
    <definedName name="K_Keuzeopties" localSheetId="7">Keuzeopties[Keuzeopties]</definedName>
    <definedName name="K_Keuzeopties" localSheetId="8">Keuzeopties[Keuzeopties]</definedName>
    <definedName name="K_Keuzeopties" localSheetId="9">Keuzeopties[Keuzeopties]</definedName>
    <definedName name="K_Keuzeopties" localSheetId="10">Keuzeopties[Keuzeopties]</definedName>
    <definedName name="K_Keuzeopties" localSheetId="11">Keuzeopties[Keuzeopties]</definedName>
    <definedName name="K_Keuzeopties" localSheetId="12">Keuzeopties[Keuzeopties]</definedName>
    <definedName name="K_Keuzeopties" localSheetId="13">Keuzeopties[Keuzeopties]</definedName>
    <definedName name="K_Keuzeopties">Keuzeopties[Keuzeopties]</definedName>
    <definedName name="K_Omvang" localSheetId="14">Omvang[Omvang organisatie]</definedName>
    <definedName name="K_Omvang" localSheetId="15">Omvang[Omvang organisatie]</definedName>
    <definedName name="K_Omvang" localSheetId="16">Omvang[Omvang organisatie]</definedName>
    <definedName name="K_Omvang" localSheetId="17">Omvang[Omvang organisatie]</definedName>
    <definedName name="K_Omvang" localSheetId="18">Omvang[Omvang organisatie]</definedName>
    <definedName name="K_Omvang" localSheetId="19">Omvang[Omvang organisatie]</definedName>
    <definedName name="K_Omvang" localSheetId="20">Omvang[Omvang organisatie]</definedName>
    <definedName name="K_Omvang" localSheetId="21">Omvang[Omvang organisatie]</definedName>
    <definedName name="K_Omvang" localSheetId="22">Omvang[Omvang organisatie]</definedName>
    <definedName name="K_Omvang" localSheetId="23">Omvang[Omvang organisatie]</definedName>
    <definedName name="K_Omvang" localSheetId="6">Omvang[Omvang organisatie]</definedName>
    <definedName name="K_Omvang" localSheetId="24">Omvang[Omvang organisatie]</definedName>
    <definedName name="K_Omvang" localSheetId="7">Omvang[Omvang organisatie]</definedName>
    <definedName name="K_Omvang" localSheetId="8">Omvang[Omvang organisatie]</definedName>
    <definedName name="K_Omvang" localSheetId="9">Omvang[Omvang organisatie]</definedName>
    <definedName name="K_Omvang" localSheetId="10">Omvang[Omvang organisatie]</definedName>
    <definedName name="K_Omvang" localSheetId="11">Omvang[Omvang organisatie]</definedName>
    <definedName name="K_Omvang" localSheetId="12">Omvang[Omvang organisatie]</definedName>
    <definedName name="K_Omvang" localSheetId="13">Omvang[Omvang organisatie]</definedName>
    <definedName name="K_Omvang" localSheetId="2">Omvang[Omvang organisatie]</definedName>
    <definedName name="K_Omvang" localSheetId="3">Omvang[Omvang organisatie]</definedName>
    <definedName name="K_Omvang">Omvang[Omvang organisatie]</definedName>
    <definedName name="K_Staatssteunartikel" localSheetId="14">Staatssteunartikel[Staatssteunartikel]</definedName>
    <definedName name="K_Staatssteunartikel" localSheetId="15">Staatssteunartikel[Staatssteunartikel]</definedName>
    <definedName name="K_Staatssteunartikel" localSheetId="16">Staatssteunartikel[Staatssteunartikel]</definedName>
    <definedName name="K_Staatssteunartikel" localSheetId="17">Staatssteunartikel[Staatssteunartikel]</definedName>
    <definedName name="K_Staatssteunartikel" localSheetId="18">Staatssteunartikel[Staatssteunartikel]</definedName>
    <definedName name="K_Staatssteunartikel" localSheetId="19">Staatssteunartikel[Staatssteunartikel]</definedName>
    <definedName name="K_Staatssteunartikel" localSheetId="20">Staatssteunartikel[Staatssteunartikel]</definedName>
    <definedName name="K_Staatssteunartikel" localSheetId="21">Staatssteunartikel[Staatssteunartikel]</definedName>
    <definedName name="K_Staatssteunartikel" localSheetId="22">Staatssteunartikel[Staatssteunartikel]</definedName>
    <definedName name="K_Staatssteunartikel" localSheetId="23">Staatssteunartikel[Staatssteunartikel]</definedName>
    <definedName name="K_Staatssteunartikel" localSheetId="6">Staatssteunartikel[Staatssteunartikel]</definedName>
    <definedName name="K_Staatssteunartikel" localSheetId="24">Staatssteunartikel[Staatssteunartikel]</definedName>
    <definedName name="K_Staatssteunartikel" localSheetId="7">Staatssteunartikel[Staatssteunartikel]</definedName>
    <definedName name="K_Staatssteunartikel" localSheetId="8">Staatssteunartikel[Staatssteunartikel]</definedName>
    <definedName name="K_Staatssteunartikel" localSheetId="9">Staatssteunartikel[Staatssteunartikel]</definedName>
    <definedName name="K_Staatssteunartikel" localSheetId="10">Staatssteunartikel[Staatssteunartikel]</definedName>
    <definedName name="K_Staatssteunartikel" localSheetId="11">Staatssteunartikel[Staatssteunartikel]</definedName>
    <definedName name="K_Staatssteunartikel" localSheetId="12">Staatssteunartikel[Staatssteunartikel]</definedName>
    <definedName name="K_Staatssteunartikel" localSheetId="13">Staatssteunartikel[Staatssteunartikel]</definedName>
    <definedName name="K_Staatssteunartikel">Staatssteunartikel[Staatssteunartikel]</definedName>
    <definedName name="K_Type" localSheetId="14">Type[Type organisatie]</definedName>
    <definedName name="K_Type" localSheetId="15">Type[Type organisatie]</definedName>
    <definedName name="K_Type" localSheetId="16">Type[Type organisatie]</definedName>
    <definedName name="K_Type" localSheetId="17">Type[Type organisatie]</definedName>
    <definedName name="K_Type" localSheetId="18">Type[Type organisatie]</definedName>
    <definedName name="K_Type" localSheetId="19">Type[Type organisatie]</definedName>
    <definedName name="K_Type" localSheetId="20">Type[Type organisatie]</definedName>
    <definedName name="K_Type" localSheetId="21">Type[Type organisatie]</definedName>
    <definedName name="K_Type" localSheetId="22">Type[Type organisatie]</definedName>
    <definedName name="K_Type" localSheetId="23">Type[Type organisatie]</definedName>
    <definedName name="K_Type" localSheetId="6">Type[Type organisatie]</definedName>
    <definedName name="K_Type" localSheetId="24">Type[Type organisatie]</definedName>
    <definedName name="K_Type" localSheetId="7">Type[Type organisatie]</definedName>
    <definedName name="K_Type" localSheetId="8">Type[Type organisatie]</definedName>
    <definedName name="K_Type" localSheetId="9">Type[Type organisatie]</definedName>
    <definedName name="K_Type" localSheetId="10">Type[Type organisatie]</definedName>
    <definedName name="K_Type" localSheetId="11">Type[Type organisatie]</definedName>
    <definedName name="K_Type" localSheetId="12">Type[Type organisatie]</definedName>
    <definedName name="K_Type" localSheetId="13">Type[Type organisatie]</definedName>
    <definedName name="K_Type" localSheetId="2">Type[Type organisatie]</definedName>
    <definedName name="K_Type" localSheetId="3">Type[Type organisatie]</definedName>
    <definedName name="K_Type">Type[Type organisatie]</definedName>
    <definedName name="K_Werkpakket" localSheetId="14">NN_Werkpakket[Nummer en naam werkpakket]</definedName>
    <definedName name="K_Werkpakket" localSheetId="15">NN_Werkpakket[Nummer en naam werkpakket]</definedName>
    <definedName name="K_Werkpakket" localSheetId="16">NN_Werkpakket[Nummer en naam werkpakket]</definedName>
    <definedName name="K_Werkpakket" localSheetId="17">NN_Werkpakket[Nummer en naam werkpakket]</definedName>
    <definedName name="K_Werkpakket" localSheetId="18">NN_Werkpakket[Nummer en naam werkpakket]</definedName>
    <definedName name="K_Werkpakket" localSheetId="19">NN_Werkpakket[Nummer en naam werkpakket]</definedName>
    <definedName name="K_Werkpakket" localSheetId="20">NN_Werkpakket[Nummer en naam werkpakket]</definedName>
    <definedName name="K_Werkpakket" localSheetId="21">NN_Werkpakket[Nummer en naam werkpakket]</definedName>
    <definedName name="K_Werkpakket" localSheetId="22">NN_Werkpakket[Nummer en naam werkpakket]</definedName>
    <definedName name="K_Werkpakket" localSheetId="23">NN_Werkpakket[Nummer en naam werkpakket]</definedName>
    <definedName name="K_Werkpakket" localSheetId="6">NN_Werkpakket[Nummer en naam werkpakket]</definedName>
    <definedName name="K_Werkpakket" localSheetId="24">NN_Werkpakket[Nummer en naam werkpakket]</definedName>
    <definedName name="K_Werkpakket" localSheetId="7">NN_Werkpakket[Nummer en naam werkpakket]</definedName>
    <definedName name="K_Werkpakket" localSheetId="8">NN_Werkpakket[Nummer en naam werkpakket]</definedName>
    <definedName name="K_Werkpakket" localSheetId="9">NN_Werkpakket[Nummer en naam werkpakket]</definedName>
    <definedName name="K_Werkpakket" localSheetId="10">NN_Werkpakket[Nummer en naam werkpakket]</definedName>
    <definedName name="K_Werkpakket" localSheetId="11">NN_Werkpakket[Nummer en naam werkpakket]</definedName>
    <definedName name="K_Werkpakket" localSheetId="12">NN_Werkpakket[Nummer en naam werkpakket]</definedName>
    <definedName name="K_Werkpakket" localSheetId="13">NN_Werkpakket[Nummer en naam werkpakket]</definedName>
    <definedName name="K_Werkpakket">NN_Werkpakket[Nummer en naam werkpakket]</definedName>
    <definedName name="K_Werkpakketnummer">Werkpakketnummer[Werkpakketnummer]</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0" i="17" l="1"/>
  <c r="C330" i="18"/>
  <c r="C330" i="19"/>
  <c r="C330" i="25"/>
  <c r="C330" i="26"/>
  <c r="C330" i="27"/>
  <c r="C330" i="28"/>
  <c r="C330" i="29"/>
  <c r="C330" i="30"/>
  <c r="C330" i="31"/>
  <c r="C330" i="32"/>
  <c r="C330" i="21"/>
  <c r="C330" i="22"/>
  <c r="C330" i="23"/>
  <c r="C330" i="24"/>
  <c r="C330" i="20"/>
  <c r="C330" i="33"/>
  <c r="C330" i="34"/>
  <c r="C330" i="35"/>
  <c r="C330" i="1"/>
  <c r="E17" i="15" l="1"/>
  <c r="F17" i="15"/>
  <c r="G17" i="15"/>
  <c r="H17" i="15"/>
  <c r="I17" i="15"/>
  <c r="J17" i="15"/>
  <c r="K17" i="15"/>
  <c r="L17" i="15"/>
  <c r="M17" i="15"/>
  <c r="N17" i="15"/>
  <c r="O17" i="15"/>
  <c r="P17" i="15"/>
  <c r="Q17" i="15"/>
  <c r="R17" i="15"/>
  <c r="S17" i="15"/>
  <c r="T17" i="15"/>
  <c r="U17" i="15"/>
  <c r="V17" i="15"/>
  <c r="D17" i="15"/>
  <c r="C17" i="15"/>
  <c r="X2" i="13"/>
  <c r="X3" i="13"/>
  <c r="X4" i="13"/>
  <c r="X5" i="13"/>
  <c r="X6" i="13"/>
  <c r="X7" i="13"/>
  <c r="X8" i="13"/>
  <c r="X9" i="13"/>
  <c r="X10" i="13"/>
  <c r="X11" i="13"/>
  <c r="W10" i="14"/>
  <c r="W9" i="14"/>
  <c r="W8" i="14"/>
  <c r="W7" i="14"/>
  <c r="W6" i="14"/>
  <c r="V10" i="14"/>
  <c r="V9" i="14"/>
  <c r="V8" i="14"/>
  <c r="V7" i="14"/>
  <c r="V6" i="14"/>
  <c r="U10" i="14"/>
  <c r="U9" i="14"/>
  <c r="U8" i="14"/>
  <c r="U7" i="14"/>
  <c r="U6" i="14"/>
  <c r="T10" i="14"/>
  <c r="T9" i="14"/>
  <c r="T8" i="14"/>
  <c r="T7" i="14"/>
  <c r="T6" i="14"/>
  <c r="S10" i="14"/>
  <c r="S9" i="14"/>
  <c r="S8" i="14"/>
  <c r="S7" i="14"/>
  <c r="S6" i="14"/>
  <c r="R10" i="14"/>
  <c r="R9" i="14"/>
  <c r="R8" i="14"/>
  <c r="R7" i="14"/>
  <c r="R6" i="14"/>
  <c r="Q10" i="14"/>
  <c r="Q9" i="14"/>
  <c r="Q8" i="14"/>
  <c r="Q7" i="14"/>
  <c r="Q6" i="14"/>
  <c r="P10" i="14"/>
  <c r="P9" i="14"/>
  <c r="P8" i="14"/>
  <c r="P7" i="14"/>
  <c r="P6" i="14"/>
  <c r="O10" i="14"/>
  <c r="O9" i="14"/>
  <c r="O8" i="14"/>
  <c r="O7" i="14"/>
  <c r="O6" i="14"/>
  <c r="N10" i="14"/>
  <c r="N9" i="14"/>
  <c r="N8" i="14"/>
  <c r="N7" i="14"/>
  <c r="N6" i="14"/>
  <c r="M10" i="14"/>
  <c r="M9" i="14"/>
  <c r="M8" i="14"/>
  <c r="M7" i="14"/>
  <c r="M6" i="14"/>
  <c r="L10" i="14"/>
  <c r="L9" i="14"/>
  <c r="L8" i="14"/>
  <c r="L7" i="14"/>
  <c r="L6" i="14"/>
  <c r="K10" i="14"/>
  <c r="K9" i="14"/>
  <c r="K8" i="14"/>
  <c r="K7" i="14"/>
  <c r="K6" i="14"/>
  <c r="J10" i="14"/>
  <c r="J9" i="14"/>
  <c r="J8" i="14"/>
  <c r="J7" i="14"/>
  <c r="J6" i="14"/>
  <c r="I10" i="14"/>
  <c r="I9" i="14"/>
  <c r="I8" i="14"/>
  <c r="I7" i="14"/>
  <c r="I6" i="14"/>
  <c r="H10" i="14"/>
  <c r="H9" i="14"/>
  <c r="H8" i="14"/>
  <c r="H7" i="14"/>
  <c r="H6" i="14"/>
  <c r="G10" i="14"/>
  <c r="G9" i="14"/>
  <c r="G8" i="14"/>
  <c r="G7" i="14"/>
  <c r="G6" i="14"/>
  <c r="F10" i="14"/>
  <c r="F9" i="14"/>
  <c r="F8" i="14"/>
  <c r="F7" i="14"/>
  <c r="F6" i="14"/>
  <c r="E10" i="14"/>
  <c r="E9" i="14"/>
  <c r="E8" i="14"/>
  <c r="E7" i="14"/>
  <c r="E6" i="14"/>
  <c r="D10" i="14"/>
  <c r="D9" i="14"/>
  <c r="D8" i="14"/>
  <c r="D7" i="14"/>
  <c r="D6" i="14"/>
  <c r="V5" i="15"/>
  <c r="U5" i="15"/>
  <c r="T5" i="15"/>
  <c r="S5" i="15"/>
  <c r="R5" i="15"/>
  <c r="Q5" i="15"/>
  <c r="P5" i="15"/>
  <c r="O5" i="15"/>
  <c r="N5" i="15"/>
  <c r="M5" i="15"/>
  <c r="L5" i="15"/>
  <c r="K5" i="15"/>
  <c r="J5" i="15"/>
  <c r="I5" i="15"/>
  <c r="H5" i="15"/>
  <c r="G5" i="15"/>
  <c r="F5" i="15"/>
  <c r="E5" i="15"/>
  <c r="D5" i="15"/>
  <c r="C5" i="15"/>
  <c r="W5" i="14"/>
  <c r="V5" i="14"/>
  <c r="U5" i="14"/>
  <c r="T5" i="14"/>
  <c r="S5" i="14"/>
  <c r="R5" i="14"/>
  <c r="Q5" i="14"/>
  <c r="P5" i="14"/>
  <c r="O5" i="14"/>
  <c r="N5" i="14"/>
  <c r="M5" i="14"/>
  <c r="L5" i="14"/>
  <c r="K5" i="14"/>
  <c r="J5" i="14"/>
  <c r="I5" i="14"/>
  <c r="H5" i="14"/>
  <c r="G5" i="14"/>
  <c r="F5" i="14"/>
  <c r="E5" i="14"/>
  <c r="D5" i="14"/>
  <c r="W21" i="10"/>
  <c r="V21" i="10"/>
  <c r="U21" i="10"/>
  <c r="T21" i="10"/>
  <c r="S21" i="10"/>
  <c r="R21" i="10"/>
  <c r="Q21" i="10"/>
  <c r="P21" i="10"/>
  <c r="O21" i="10"/>
  <c r="N21" i="10"/>
  <c r="M21" i="10"/>
  <c r="L21" i="10"/>
  <c r="K21" i="10"/>
  <c r="J21" i="10"/>
  <c r="I21" i="10"/>
  <c r="H21" i="10"/>
  <c r="G21" i="10"/>
  <c r="F21" i="10"/>
  <c r="E21" i="10"/>
  <c r="D21" i="10"/>
  <c r="W5" i="10"/>
  <c r="V5" i="10"/>
  <c r="U5" i="10"/>
  <c r="T5" i="10"/>
  <c r="S5" i="10"/>
  <c r="R5" i="10"/>
  <c r="Q5" i="10"/>
  <c r="P5" i="10"/>
  <c r="O5" i="10"/>
  <c r="N5" i="10"/>
  <c r="M5" i="10"/>
  <c r="L5" i="10"/>
  <c r="K5" i="10"/>
  <c r="J5" i="10"/>
  <c r="I5" i="10"/>
  <c r="H5" i="10"/>
  <c r="G5" i="10"/>
  <c r="F5" i="10"/>
  <c r="E5" i="10"/>
  <c r="D5" i="10"/>
  <c r="C305" i="35"/>
  <c r="B26" i="35"/>
  <c r="B261" i="35" s="1"/>
  <c r="A26" i="35"/>
  <c r="B25" i="35"/>
  <c r="B228" i="35" s="1"/>
  <c r="A25" i="35"/>
  <c r="B24" i="35"/>
  <c r="B211" i="35" s="1"/>
  <c r="B23" i="35"/>
  <c r="B162" i="35" s="1"/>
  <c r="B22" i="35"/>
  <c r="B146" i="35" s="1"/>
  <c r="B21" i="35"/>
  <c r="B20" i="35"/>
  <c r="B129" i="35" s="1"/>
  <c r="A20" i="35"/>
  <c r="B19" i="35"/>
  <c r="B97" i="35" s="1"/>
  <c r="A19" i="35"/>
  <c r="D19" i="35" s="1"/>
  <c r="B18" i="35"/>
  <c r="B65" i="35" s="1"/>
  <c r="B17" i="35"/>
  <c r="B33" i="35" s="1"/>
  <c r="A16" i="35"/>
  <c r="A196" i="35" s="1"/>
  <c r="I200" i="35" s="1"/>
  <c r="B11" i="35"/>
  <c r="C305" i="34"/>
  <c r="B26" i="34"/>
  <c r="B261" i="34" s="1"/>
  <c r="A26" i="34"/>
  <c r="B25" i="34"/>
  <c r="B228" i="34" s="1"/>
  <c r="A25" i="34"/>
  <c r="B24" i="34"/>
  <c r="B211" i="34" s="1"/>
  <c r="B23" i="34"/>
  <c r="B162" i="34" s="1"/>
  <c r="B22" i="34"/>
  <c r="B146" i="34" s="1"/>
  <c r="B21" i="34"/>
  <c r="B20" i="34"/>
  <c r="B129" i="34" s="1"/>
  <c r="A20" i="34"/>
  <c r="B19" i="34"/>
  <c r="B97" i="34" s="1"/>
  <c r="A19" i="34"/>
  <c r="V19" i="10" s="1"/>
  <c r="B18" i="34"/>
  <c r="B65" i="34" s="1"/>
  <c r="B17" i="34"/>
  <c r="B33" i="34" s="1"/>
  <c r="A16" i="34"/>
  <c r="A33" i="34" s="1"/>
  <c r="B11" i="34"/>
  <c r="C305" i="33"/>
  <c r="B26" i="33"/>
  <c r="B261" i="33" s="1"/>
  <c r="A26" i="33"/>
  <c r="B25" i="33"/>
  <c r="B228" i="33" s="1"/>
  <c r="A25" i="33"/>
  <c r="B24" i="33"/>
  <c r="B211" i="33" s="1"/>
  <c r="B23" i="33"/>
  <c r="B162" i="33" s="1"/>
  <c r="B22" i="33"/>
  <c r="B146" i="33" s="1"/>
  <c r="B21" i="33"/>
  <c r="B20" i="33"/>
  <c r="B129" i="33" s="1"/>
  <c r="A20" i="33"/>
  <c r="B19" i="33"/>
  <c r="B97" i="33" s="1"/>
  <c r="A19" i="33"/>
  <c r="U19" i="10" s="1"/>
  <c r="B18" i="33"/>
  <c r="B65" i="33" s="1"/>
  <c r="B17" i="33"/>
  <c r="B33" i="33" s="1"/>
  <c r="A16" i="33"/>
  <c r="B11" i="33"/>
  <c r="C305" i="32"/>
  <c r="B26" i="32"/>
  <c r="B261" i="32" s="1"/>
  <c r="A26" i="32"/>
  <c r="B25" i="32"/>
  <c r="B228" i="32" s="1"/>
  <c r="A25" i="32"/>
  <c r="B24" i="32"/>
  <c r="B211" i="32" s="1"/>
  <c r="B23" i="32"/>
  <c r="B162" i="32" s="1"/>
  <c r="B22" i="32"/>
  <c r="B146" i="32" s="1"/>
  <c r="B21" i="32"/>
  <c r="B20" i="32"/>
  <c r="B129" i="32" s="1"/>
  <c r="A20" i="32"/>
  <c r="B19" i="32"/>
  <c r="B97" i="32" s="1"/>
  <c r="A19" i="32"/>
  <c r="O19" i="10" s="1"/>
  <c r="B18" i="32"/>
  <c r="B65" i="32" s="1"/>
  <c r="B17" i="32"/>
  <c r="B33" i="32" s="1"/>
  <c r="A16" i="32"/>
  <c r="A228" i="32" s="1"/>
  <c r="B11" i="32"/>
  <c r="C305" i="31"/>
  <c r="B26" i="31"/>
  <c r="B261" i="31" s="1"/>
  <c r="A26" i="31"/>
  <c r="B25" i="31"/>
  <c r="B228" i="31" s="1"/>
  <c r="A25" i="31"/>
  <c r="B24" i="31"/>
  <c r="B211" i="31" s="1"/>
  <c r="B23" i="31"/>
  <c r="B162" i="31" s="1"/>
  <c r="B22" i="31"/>
  <c r="B146" i="31" s="1"/>
  <c r="B21" i="31"/>
  <c r="B20" i="31"/>
  <c r="B129" i="31" s="1"/>
  <c r="A20" i="31"/>
  <c r="B19" i="31"/>
  <c r="B97" i="31" s="1"/>
  <c r="A19" i="31"/>
  <c r="N19" i="10" s="1"/>
  <c r="B18" i="31"/>
  <c r="B65" i="31" s="1"/>
  <c r="B17" i="31"/>
  <c r="B33" i="31" s="1"/>
  <c r="A16" i="31"/>
  <c r="A228" i="31" s="1"/>
  <c r="B11" i="31"/>
  <c r="C305" i="30"/>
  <c r="B26" i="30"/>
  <c r="B261" i="30" s="1"/>
  <c r="A26" i="30"/>
  <c r="B25" i="30"/>
  <c r="B228" i="30" s="1"/>
  <c r="A25" i="30"/>
  <c r="B24" i="30"/>
  <c r="B211" i="30" s="1"/>
  <c r="B23" i="30"/>
  <c r="B162" i="30" s="1"/>
  <c r="B22" i="30"/>
  <c r="B146" i="30" s="1"/>
  <c r="B21" i="30"/>
  <c r="B20" i="30"/>
  <c r="B129" i="30" s="1"/>
  <c r="A20" i="30"/>
  <c r="B19" i="30"/>
  <c r="B97" i="30" s="1"/>
  <c r="A19" i="30"/>
  <c r="M19" i="10" s="1"/>
  <c r="B18" i="30"/>
  <c r="B65" i="30" s="1"/>
  <c r="B17" i="30"/>
  <c r="B33" i="30" s="1"/>
  <c r="A16" i="30"/>
  <c r="A211" i="30" s="1"/>
  <c r="B11" i="30"/>
  <c r="C305" i="29"/>
  <c r="B26" i="29"/>
  <c r="B261" i="29" s="1"/>
  <c r="A26" i="29"/>
  <c r="B25" i="29"/>
  <c r="B228" i="29" s="1"/>
  <c r="A25" i="29"/>
  <c r="B24" i="29"/>
  <c r="B211" i="29" s="1"/>
  <c r="B23" i="29"/>
  <c r="B162" i="29" s="1"/>
  <c r="B22" i="29"/>
  <c r="B146" i="29" s="1"/>
  <c r="B21" i="29"/>
  <c r="B20" i="29"/>
  <c r="B129" i="29" s="1"/>
  <c r="A20" i="29"/>
  <c r="B19" i="29"/>
  <c r="B97" i="29" s="1"/>
  <c r="A19" i="29"/>
  <c r="D19" i="29" s="1"/>
  <c r="B18" i="29"/>
  <c r="B65" i="29" s="1"/>
  <c r="B17" i="29"/>
  <c r="B33" i="29" s="1"/>
  <c r="A16" i="29"/>
  <c r="A261" i="29" s="1"/>
  <c r="B11" i="29"/>
  <c r="C305" i="28"/>
  <c r="B26" i="28"/>
  <c r="B261" i="28" s="1"/>
  <c r="A26" i="28"/>
  <c r="B25" i="28"/>
  <c r="B228" i="28" s="1"/>
  <c r="A25" i="28"/>
  <c r="B24" i="28"/>
  <c r="B211" i="28" s="1"/>
  <c r="B23" i="28"/>
  <c r="B162" i="28" s="1"/>
  <c r="B22" i="28"/>
  <c r="B146" i="28" s="1"/>
  <c r="B21" i="28"/>
  <c r="B20" i="28"/>
  <c r="B129" i="28" s="1"/>
  <c r="A20" i="28"/>
  <c r="B19" i="28"/>
  <c r="B97" i="28" s="1"/>
  <c r="A19" i="28"/>
  <c r="K19" i="10" s="1"/>
  <c r="B18" i="28"/>
  <c r="B65" i="28" s="1"/>
  <c r="B17" i="28"/>
  <c r="B33" i="28" s="1"/>
  <c r="A16" i="28"/>
  <c r="A261" i="28" s="1"/>
  <c r="B11" i="28"/>
  <c r="C305" i="27"/>
  <c r="B26" i="27"/>
  <c r="B261" i="27" s="1"/>
  <c r="A26" i="27"/>
  <c r="B25" i="27"/>
  <c r="B228" i="27" s="1"/>
  <c r="A25" i="27"/>
  <c r="B24" i="27"/>
  <c r="B211" i="27" s="1"/>
  <c r="B23" i="27"/>
  <c r="B162" i="27" s="1"/>
  <c r="B22" i="27"/>
  <c r="B146" i="27" s="1"/>
  <c r="B21" i="27"/>
  <c r="B20" i="27"/>
  <c r="B129" i="27" s="1"/>
  <c r="A20" i="27"/>
  <c r="B19" i="27"/>
  <c r="B97" i="27" s="1"/>
  <c r="A19" i="27"/>
  <c r="D19" i="27" s="1"/>
  <c r="B18" i="27"/>
  <c r="B65" i="27" s="1"/>
  <c r="B17" i="27"/>
  <c r="B33" i="27" s="1"/>
  <c r="A16" i="27"/>
  <c r="A211" i="27" s="1"/>
  <c r="B11" i="27"/>
  <c r="C305" i="26"/>
  <c r="B26" i="26"/>
  <c r="B261" i="26" s="1"/>
  <c r="A26" i="26"/>
  <c r="B25" i="26"/>
  <c r="B228" i="26" s="1"/>
  <c r="A25" i="26"/>
  <c r="B24" i="26"/>
  <c r="B211" i="26" s="1"/>
  <c r="B23" i="26"/>
  <c r="B162" i="26" s="1"/>
  <c r="B22" i="26"/>
  <c r="B146" i="26" s="1"/>
  <c r="B21" i="26"/>
  <c r="B20" i="26"/>
  <c r="B129" i="26" s="1"/>
  <c r="A20" i="26"/>
  <c r="B19" i="26"/>
  <c r="B97" i="26" s="1"/>
  <c r="A19" i="26"/>
  <c r="I19" i="10" s="1"/>
  <c r="B18" i="26"/>
  <c r="B65" i="26" s="1"/>
  <c r="B17" i="26"/>
  <c r="B33" i="26" s="1"/>
  <c r="A16" i="26"/>
  <c r="A196" i="26" s="1"/>
  <c r="B197" i="26" s="1"/>
  <c r="B11" i="26"/>
  <c r="C305" i="25"/>
  <c r="B26" i="25"/>
  <c r="B261" i="25" s="1"/>
  <c r="A26" i="25"/>
  <c r="B25" i="25"/>
  <c r="B228" i="25" s="1"/>
  <c r="A25" i="25"/>
  <c r="B24" i="25"/>
  <c r="B211" i="25" s="1"/>
  <c r="B23" i="25"/>
  <c r="B162" i="25" s="1"/>
  <c r="B22" i="25"/>
  <c r="B146" i="25" s="1"/>
  <c r="B21" i="25"/>
  <c r="B20" i="25"/>
  <c r="B129" i="25" s="1"/>
  <c r="A20" i="25"/>
  <c r="B19" i="25"/>
  <c r="B97" i="25" s="1"/>
  <c r="A19" i="25"/>
  <c r="H19" i="10" s="1"/>
  <c r="B18" i="25"/>
  <c r="B65" i="25" s="1"/>
  <c r="B17" i="25"/>
  <c r="B33" i="25" s="1"/>
  <c r="A16" i="25"/>
  <c r="B11" i="25"/>
  <c r="C305" i="24"/>
  <c r="B26" i="24"/>
  <c r="B261" i="24" s="1"/>
  <c r="A26" i="24"/>
  <c r="B25" i="24"/>
  <c r="B228" i="24" s="1"/>
  <c r="A25" i="24"/>
  <c r="B24" i="24"/>
  <c r="B211" i="24" s="1"/>
  <c r="B23" i="24"/>
  <c r="B162" i="24" s="1"/>
  <c r="B22" i="24"/>
  <c r="B146" i="24" s="1"/>
  <c r="B21" i="24"/>
  <c r="B20" i="24"/>
  <c r="B129" i="24" s="1"/>
  <c r="A20" i="24"/>
  <c r="B19" i="24"/>
  <c r="B97" i="24" s="1"/>
  <c r="A19" i="24"/>
  <c r="S19" i="10" s="1"/>
  <c r="B18" i="24"/>
  <c r="B65" i="24" s="1"/>
  <c r="B17" i="24"/>
  <c r="B33" i="24" s="1"/>
  <c r="A16" i="24"/>
  <c r="A228" i="24" s="1"/>
  <c r="B11" i="24"/>
  <c r="C305" i="23"/>
  <c r="B26" i="23"/>
  <c r="B261" i="23" s="1"/>
  <c r="A26" i="23"/>
  <c r="B25" i="23"/>
  <c r="B228" i="23" s="1"/>
  <c r="A25" i="23"/>
  <c r="B24" i="23"/>
  <c r="B211" i="23" s="1"/>
  <c r="B23" i="23"/>
  <c r="B162" i="23" s="1"/>
  <c r="B22" i="23"/>
  <c r="B146" i="23" s="1"/>
  <c r="B21" i="23"/>
  <c r="B20" i="23"/>
  <c r="B129" i="23" s="1"/>
  <c r="A20" i="23"/>
  <c r="B19" i="23"/>
  <c r="B97" i="23" s="1"/>
  <c r="A19" i="23"/>
  <c r="D19" i="23" s="1"/>
  <c r="B18" i="23"/>
  <c r="B65" i="23" s="1"/>
  <c r="B17" i="23"/>
  <c r="B33" i="23" s="1"/>
  <c r="A16" i="23"/>
  <c r="A65" i="23" s="1"/>
  <c r="B11" i="23"/>
  <c r="C305" i="22"/>
  <c r="B26" i="22"/>
  <c r="B261" i="22" s="1"/>
  <c r="A26" i="22"/>
  <c r="B25" i="22"/>
  <c r="B228" i="22" s="1"/>
  <c r="A25" i="22"/>
  <c r="B24" i="22"/>
  <c r="B211" i="22" s="1"/>
  <c r="B23" i="22"/>
  <c r="B162" i="22" s="1"/>
  <c r="B22" i="22"/>
  <c r="B146" i="22" s="1"/>
  <c r="B21" i="22"/>
  <c r="B20" i="22"/>
  <c r="B129" i="22" s="1"/>
  <c r="A20" i="22"/>
  <c r="B19" i="22"/>
  <c r="B97" i="22" s="1"/>
  <c r="A19" i="22"/>
  <c r="D19" i="22" s="1"/>
  <c r="B18" i="22"/>
  <c r="B65" i="22" s="1"/>
  <c r="B17" i="22"/>
  <c r="B33" i="22" s="1"/>
  <c r="A16" i="22"/>
  <c r="A228" i="22" s="1"/>
  <c r="B11" i="22"/>
  <c r="C305" i="21"/>
  <c r="B26" i="21"/>
  <c r="B261" i="21" s="1"/>
  <c r="A26" i="21"/>
  <c r="B25" i="21"/>
  <c r="B228" i="21" s="1"/>
  <c r="A25" i="21"/>
  <c r="B24" i="21"/>
  <c r="B211" i="21" s="1"/>
  <c r="B23" i="21"/>
  <c r="B162" i="21" s="1"/>
  <c r="B22" i="21"/>
  <c r="B146" i="21" s="1"/>
  <c r="B21" i="21"/>
  <c r="B20" i="21"/>
  <c r="B129" i="21" s="1"/>
  <c r="A20" i="21"/>
  <c r="B19" i="21"/>
  <c r="B97" i="21" s="1"/>
  <c r="A19" i="21"/>
  <c r="D19" i="21" s="1"/>
  <c r="B18" i="21"/>
  <c r="B65" i="21" s="1"/>
  <c r="B17" i="21"/>
  <c r="B33" i="21" s="1"/>
  <c r="A16" i="21"/>
  <c r="A196" i="21" s="1"/>
  <c r="I207" i="21" s="1"/>
  <c r="B11" i="21"/>
  <c r="C305" i="20"/>
  <c r="B26" i="20"/>
  <c r="B261" i="20" s="1"/>
  <c r="A26" i="20"/>
  <c r="B25" i="20"/>
  <c r="B228" i="20" s="1"/>
  <c r="A25" i="20"/>
  <c r="B24" i="20"/>
  <c r="B211" i="20" s="1"/>
  <c r="B23" i="20"/>
  <c r="B162" i="20" s="1"/>
  <c r="B22" i="20"/>
  <c r="B146" i="20" s="1"/>
  <c r="B21" i="20"/>
  <c r="B20" i="20"/>
  <c r="B129" i="20" s="1"/>
  <c r="A20" i="20"/>
  <c r="B19" i="20"/>
  <c r="B97" i="20" s="1"/>
  <c r="A19" i="20"/>
  <c r="T19" i="10" s="1"/>
  <c r="B18" i="20"/>
  <c r="B65" i="20" s="1"/>
  <c r="B17" i="20"/>
  <c r="B33" i="20" s="1"/>
  <c r="A16" i="20"/>
  <c r="A228" i="20" s="1"/>
  <c r="B11" i="20"/>
  <c r="C305" i="19"/>
  <c r="B26" i="19"/>
  <c r="B261" i="19" s="1"/>
  <c r="A26" i="19"/>
  <c r="B25" i="19"/>
  <c r="B228" i="19" s="1"/>
  <c r="A25" i="19"/>
  <c r="B24" i="19"/>
  <c r="B211" i="19" s="1"/>
  <c r="B23" i="19"/>
  <c r="B162" i="19" s="1"/>
  <c r="B22" i="19"/>
  <c r="B146" i="19" s="1"/>
  <c r="B21" i="19"/>
  <c r="B20" i="19"/>
  <c r="B129" i="19" s="1"/>
  <c r="A20" i="19"/>
  <c r="B19" i="19"/>
  <c r="B97" i="19" s="1"/>
  <c r="A19" i="19"/>
  <c r="G19" i="10" s="1"/>
  <c r="B18" i="19"/>
  <c r="B65" i="19" s="1"/>
  <c r="B17" i="19"/>
  <c r="B33" i="19" s="1"/>
  <c r="A16" i="19"/>
  <c r="A196" i="19" s="1"/>
  <c r="I201" i="19" s="1"/>
  <c r="B11" i="19"/>
  <c r="C305" i="18"/>
  <c r="B26" i="18"/>
  <c r="B261" i="18" s="1"/>
  <c r="A26" i="18"/>
  <c r="B25" i="18"/>
  <c r="B228" i="18" s="1"/>
  <c r="A25" i="18"/>
  <c r="B24" i="18"/>
  <c r="B211" i="18" s="1"/>
  <c r="B23" i="18"/>
  <c r="B162" i="18" s="1"/>
  <c r="B22" i="18"/>
  <c r="B146" i="18" s="1"/>
  <c r="B21" i="18"/>
  <c r="B20" i="18"/>
  <c r="B129" i="18" s="1"/>
  <c r="A20" i="18"/>
  <c r="B19" i="18"/>
  <c r="B97" i="18" s="1"/>
  <c r="A19" i="18"/>
  <c r="F19" i="10" s="1"/>
  <c r="B18" i="18"/>
  <c r="B65" i="18" s="1"/>
  <c r="B17" i="18"/>
  <c r="B33" i="18" s="1"/>
  <c r="A16" i="18"/>
  <c r="A228" i="18" s="1"/>
  <c r="B11" i="18"/>
  <c r="B11" i="17"/>
  <c r="C305" i="17"/>
  <c r="B26" i="17"/>
  <c r="B261" i="17" s="1"/>
  <c r="A26" i="17"/>
  <c r="B25" i="17"/>
  <c r="B228" i="17" s="1"/>
  <c r="A25" i="17"/>
  <c r="B24" i="17"/>
  <c r="B211" i="17" s="1"/>
  <c r="B23" i="17"/>
  <c r="B162" i="17" s="1"/>
  <c r="B22" i="17"/>
  <c r="B146" i="17" s="1"/>
  <c r="B21" i="17"/>
  <c r="B20" i="17"/>
  <c r="B129" i="17" s="1"/>
  <c r="A20" i="17"/>
  <c r="B19" i="17"/>
  <c r="B97" i="17" s="1"/>
  <c r="A19" i="17"/>
  <c r="B18" i="17"/>
  <c r="B65" i="17" s="1"/>
  <c r="B17" i="17"/>
  <c r="B33" i="17" s="1"/>
  <c r="A16" i="17"/>
  <c r="G86" i="23" l="1"/>
  <c r="G70" i="23"/>
  <c r="G85" i="23"/>
  <c r="G69" i="23"/>
  <c r="G84" i="23"/>
  <c r="G83" i="23"/>
  <c r="G81" i="23"/>
  <c r="G77" i="23"/>
  <c r="G80" i="23"/>
  <c r="G79" i="23"/>
  <c r="G93" i="23"/>
  <c r="G78" i="23"/>
  <c r="G76" i="23"/>
  <c r="G91" i="23"/>
  <c r="G75" i="23"/>
  <c r="G90" i="23"/>
  <c r="G74" i="23"/>
  <c r="G72" i="23"/>
  <c r="G89" i="23"/>
  <c r="G73" i="23"/>
  <c r="G88" i="23"/>
  <c r="G82" i="23"/>
  <c r="G92" i="23"/>
  <c r="G87" i="23"/>
  <c r="G71" i="23"/>
  <c r="F249" i="24"/>
  <c r="F248" i="24"/>
  <c r="F232" i="24"/>
  <c r="F247" i="24"/>
  <c r="F246" i="24"/>
  <c r="F245" i="24"/>
  <c r="F244" i="24"/>
  <c r="F243" i="24"/>
  <c r="F242" i="24"/>
  <c r="F257" i="24"/>
  <c r="F241" i="24"/>
  <c r="F255" i="24"/>
  <c r="F254" i="24"/>
  <c r="F252" i="24"/>
  <c r="F236" i="24"/>
  <c r="F251" i="24"/>
  <c r="F235" i="24"/>
  <c r="F238" i="24"/>
  <c r="F237" i="24"/>
  <c r="F234" i="24"/>
  <c r="F233" i="24"/>
  <c r="F256" i="24"/>
  <c r="F253" i="24"/>
  <c r="F250" i="24"/>
  <c r="F239" i="24"/>
  <c r="F240" i="24"/>
  <c r="G275" i="28"/>
  <c r="G274" i="28"/>
  <c r="G289" i="28"/>
  <c r="G273" i="28"/>
  <c r="G288" i="28"/>
  <c r="G272" i="28"/>
  <c r="G287" i="28"/>
  <c r="G271" i="28"/>
  <c r="G286" i="28"/>
  <c r="G270" i="28"/>
  <c r="G285" i="28"/>
  <c r="G269" i="28"/>
  <c r="G284" i="28"/>
  <c r="G268" i="28"/>
  <c r="G283" i="28"/>
  <c r="G267" i="28"/>
  <c r="G282" i="28"/>
  <c r="G266" i="28"/>
  <c r="G281" i="28"/>
  <c r="G265" i="28"/>
  <c r="G280" i="28"/>
  <c r="G279" i="28"/>
  <c r="G278" i="28"/>
  <c r="G277" i="28"/>
  <c r="G276" i="28"/>
  <c r="F246" i="22"/>
  <c r="F245" i="22"/>
  <c r="F244" i="22"/>
  <c r="F243" i="22"/>
  <c r="F242" i="22"/>
  <c r="F257" i="22"/>
  <c r="F241" i="22"/>
  <c r="F256" i="22"/>
  <c r="F240" i="22"/>
  <c r="F255" i="22"/>
  <c r="F239" i="22"/>
  <c r="F254" i="22"/>
  <c r="F238" i="22"/>
  <c r="F253" i="22"/>
  <c r="F237" i="22"/>
  <c r="F252" i="22"/>
  <c r="F251" i="22"/>
  <c r="F235" i="22"/>
  <c r="F250" i="22"/>
  <c r="F234" i="22"/>
  <c r="F248" i="22"/>
  <c r="F232" i="22"/>
  <c r="F247" i="22"/>
  <c r="F249" i="22"/>
  <c r="F236" i="22"/>
  <c r="F233" i="22"/>
  <c r="G284" i="29"/>
  <c r="G268" i="29"/>
  <c r="G283" i="29"/>
  <c r="G267" i="29"/>
  <c r="G282" i="29"/>
  <c r="G266" i="29"/>
  <c r="G281" i="29"/>
  <c r="G265" i="29"/>
  <c r="G280" i="29"/>
  <c r="G279" i="29"/>
  <c r="G278" i="29"/>
  <c r="G277" i="29"/>
  <c r="G276" i="29"/>
  <c r="G275" i="29"/>
  <c r="G274" i="29"/>
  <c r="G289" i="29"/>
  <c r="G273" i="29"/>
  <c r="G288" i="29"/>
  <c r="G272" i="29"/>
  <c r="G287" i="29"/>
  <c r="G271" i="29"/>
  <c r="G286" i="29"/>
  <c r="G270" i="29"/>
  <c r="G285" i="29"/>
  <c r="G269" i="29"/>
  <c r="F248" i="31"/>
  <c r="F232" i="31"/>
  <c r="F247" i="31"/>
  <c r="F246" i="31"/>
  <c r="F245" i="31"/>
  <c r="F244" i="31"/>
  <c r="F243" i="31"/>
  <c r="F242" i="31"/>
  <c r="F257" i="31"/>
  <c r="F241" i="31"/>
  <c r="F256" i="31"/>
  <c r="F240" i="31"/>
  <c r="F255" i="31"/>
  <c r="F239" i="31"/>
  <c r="F254" i="31"/>
  <c r="F238" i="31"/>
  <c r="F253" i="31"/>
  <c r="F237" i="31"/>
  <c r="F252" i="31"/>
  <c r="F236" i="31"/>
  <c r="F250" i="31"/>
  <c r="F234" i="31"/>
  <c r="F249" i="31"/>
  <c r="F233" i="31"/>
  <c r="F235" i="31"/>
  <c r="F251" i="31"/>
  <c r="F242" i="32"/>
  <c r="F257" i="32"/>
  <c r="F241" i="32"/>
  <c r="F256" i="32"/>
  <c r="F240" i="32"/>
  <c r="F255" i="32"/>
  <c r="F239" i="32"/>
  <c r="F254" i="32"/>
  <c r="F238" i="32"/>
  <c r="F253" i="32"/>
  <c r="F237" i="32"/>
  <c r="F252" i="32"/>
  <c r="F236" i="32"/>
  <c r="F251" i="32"/>
  <c r="F235" i="32"/>
  <c r="F250" i="32"/>
  <c r="F234" i="32"/>
  <c r="F249" i="32"/>
  <c r="F233" i="32"/>
  <c r="F248" i="32"/>
  <c r="F232" i="32"/>
  <c r="F247" i="32"/>
  <c r="F246" i="32"/>
  <c r="F244" i="32"/>
  <c r="F243" i="32"/>
  <c r="F245" i="32"/>
  <c r="F248" i="18"/>
  <c r="F232" i="18"/>
  <c r="F247" i="18"/>
  <c r="F246" i="18"/>
  <c r="F245" i="18"/>
  <c r="F244" i="18"/>
  <c r="F243" i="18"/>
  <c r="F242" i="18"/>
  <c r="F257" i="18"/>
  <c r="F241" i="18"/>
  <c r="F256" i="18"/>
  <c r="F240" i="18"/>
  <c r="F255" i="18"/>
  <c r="F239" i="18"/>
  <c r="F254" i="18"/>
  <c r="F238" i="18"/>
  <c r="F253" i="18"/>
  <c r="F237" i="18"/>
  <c r="F252" i="18"/>
  <c r="F236" i="18"/>
  <c r="F251" i="18"/>
  <c r="F235" i="18"/>
  <c r="F250" i="18"/>
  <c r="F234" i="18"/>
  <c r="F249" i="18"/>
  <c r="F233" i="18"/>
  <c r="F54" i="34"/>
  <c r="F38" i="34"/>
  <c r="F37" i="34"/>
  <c r="F51" i="34"/>
  <c r="F53" i="34"/>
  <c r="F50" i="34"/>
  <c r="F52" i="34"/>
  <c r="F48" i="34"/>
  <c r="F47" i="34"/>
  <c r="F55" i="34"/>
  <c r="F46" i="34"/>
  <c r="F45" i="34"/>
  <c r="F44" i="34"/>
  <c r="F59" i="34"/>
  <c r="F61" i="34"/>
  <c r="F60" i="34"/>
  <c r="F39" i="34"/>
  <c r="F42" i="34"/>
  <c r="F57" i="34"/>
  <c r="F41" i="34"/>
  <c r="F43" i="34"/>
  <c r="F40" i="34"/>
  <c r="F49" i="34"/>
  <c r="F58" i="34"/>
  <c r="F56" i="34"/>
  <c r="F242" i="20"/>
  <c r="F257" i="20"/>
  <c r="F241" i="20"/>
  <c r="F256" i="20"/>
  <c r="F240" i="20"/>
  <c r="F255" i="20"/>
  <c r="F239" i="20"/>
  <c r="F254" i="20"/>
  <c r="F238" i="20"/>
  <c r="F253" i="20"/>
  <c r="F237" i="20"/>
  <c r="F252" i="20"/>
  <c r="F236" i="20"/>
  <c r="F251" i="20"/>
  <c r="F235" i="20"/>
  <c r="F246" i="20"/>
  <c r="F245" i="20"/>
  <c r="F250" i="20"/>
  <c r="F249" i="20"/>
  <c r="F248" i="20"/>
  <c r="F247" i="20"/>
  <c r="F244" i="20"/>
  <c r="F243" i="20"/>
  <c r="F234" i="20"/>
  <c r="F233" i="20"/>
  <c r="F232" i="20"/>
  <c r="A261" i="33"/>
  <c r="A196" i="25"/>
  <c r="I203" i="25" s="1"/>
  <c r="A33" i="24"/>
  <c r="A146" i="24"/>
  <c r="E152" i="24" s="1"/>
  <c r="D19" i="26"/>
  <c r="D19" i="32"/>
  <c r="A97" i="22"/>
  <c r="D19" i="24"/>
  <c r="A196" i="24"/>
  <c r="B197" i="24" s="1"/>
  <c r="A146" i="26"/>
  <c r="E150" i="26" s="1"/>
  <c r="D19" i="28"/>
  <c r="A162" i="35"/>
  <c r="A196" i="20"/>
  <c r="I203" i="20" s="1"/>
  <c r="A228" i="27"/>
  <c r="A129" i="18"/>
  <c r="A261" i="23"/>
  <c r="A97" i="26"/>
  <c r="A65" i="27"/>
  <c r="A196" i="28"/>
  <c r="I204" i="28" s="1"/>
  <c r="A146" i="31"/>
  <c r="E152" i="31" s="1"/>
  <c r="A228" i="35"/>
  <c r="A97" i="19"/>
  <c r="I202" i="19"/>
  <c r="A146" i="22"/>
  <c r="E156" i="22" s="1"/>
  <c r="A65" i="24"/>
  <c r="A129" i="28"/>
  <c r="A129" i="32"/>
  <c r="A146" i="25"/>
  <c r="E152" i="25" s="1"/>
  <c r="A97" i="35"/>
  <c r="J19" i="10"/>
  <c r="A211" i="22"/>
  <c r="A196" i="27"/>
  <c r="I204" i="27" s="1"/>
  <c r="R19" i="10"/>
  <c r="A196" i="23"/>
  <c r="I202" i="23" s="1"/>
  <c r="A146" i="32"/>
  <c r="E154" i="32" s="1"/>
  <c r="D19" i="34"/>
  <c r="D19" i="20"/>
  <c r="A162" i="19"/>
  <c r="A129" i="25"/>
  <c r="A228" i="25"/>
  <c r="A261" i="26"/>
  <c r="A33" i="32"/>
  <c r="A162" i="25"/>
  <c r="I207" i="26"/>
  <c r="A228" i="30"/>
  <c r="Q19" i="10"/>
  <c r="D19" i="19"/>
  <c r="A97" i="27"/>
  <c r="A162" i="27"/>
  <c r="D19" i="30"/>
  <c r="A162" i="30"/>
  <c r="A129" i="31"/>
  <c r="P19" i="10"/>
  <c r="D19" i="18"/>
  <c r="A146" i="18"/>
  <c r="E153" i="18" s="1"/>
  <c r="A228" i="19"/>
  <c r="A33" i="20"/>
  <c r="A33" i="23"/>
  <c r="D19" i="31"/>
  <c r="D19" i="33"/>
  <c r="W19" i="10"/>
  <c r="A33" i="19"/>
  <c r="A146" i="20"/>
  <c r="E156" i="20" s="1"/>
  <c r="A162" i="22"/>
  <c r="A97" i="25"/>
  <c r="A211" i="25"/>
  <c r="A65" i="28"/>
  <c r="A33" i="30"/>
  <c r="A97" i="30"/>
  <c r="E19" i="10"/>
  <c r="L19" i="10"/>
  <c r="A211" i="19"/>
  <c r="A65" i="20"/>
  <c r="A129" i="20"/>
  <c r="B130" i="20" s="1"/>
  <c r="A129" i="24"/>
  <c r="A33" i="31"/>
  <c r="A211" i="35"/>
  <c r="A65" i="33"/>
  <c r="A228" i="34"/>
  <c r="A211" i="34"/>
  <c r="A162" i="34"/>
  <c r="A97" i="34"/>
  <c r="A196" i="34"/>
  <c r="A65" i="34"/>
  <c r="A146" i="34"/>
  <c r="A129" i="34"/>
  <c r="A146" i="33"/>
  <c r="A33" i="33"/>
  <c r="A162" i="33"/>
  <c r="A196" i="33"/>
  <c r="A211" i="33"/>
  <c r="B34" i="34"/>
  <c r="A261" i="34"/>
  <c r="A129" i="33"/>
  <c r="I202" i="35"/>
  <c r="I207" i="35"/>
  <c r="B197" i="35"/>
  <c r="I206" i="35"/>
  <c r="I205" i="35"/>
  <c r="I204" i="35"/>
  <c r="I203" i="35"/>
  <c r="I201" i="35"/>
  <c r="A97" i="33"/>
  <c r="A228" i="33"/>
  <c r="A33" i="35"/>
  <c r="A129" i="35"/>
  <c r="A146" i="35"/>
  <c r="A261" i="35"/>
  <c r="A65" i="35"/>
  <c r="B262" i="29"/>
  <c r="A33" i="25"/>
  <c r="A228" i="26"/>
  <c r="A261" i="27"/>
  <c r="A33" i="27"/>
  <c r="A129" i="27"/>
  <c r="A162" i="26"/>
  <c r="A211" i="26"/>
  <c r="B262" i="28"/>
  <c r="I202" i="26"/>
  <c r="I206" i="26"/>
  <c r="A261" i="25"/>
  <c r="I200" i="26"/>
  <c r="A65" i="25"/>
  <c r="I201" i="26"/>
  <c r="B212" i="27"/>
  <c r="I203" i="26"/>
  <c r="A146" i="27"/>
  <c r="A33" i="26"/>
  <c r="A129" i="26"/>
  <c r="I204" i="26"/>
  <c r="A65" i="26"/>
  <c r="I205" i="26"/>
  <c r="A33" i="29"/>
  <c r="A228" i="28"/>
  <c r="A211" i="28"/>
  <c r="A162" i="28"/>
  <c r="A97" i="28"/>
  <c r="A33" i="28"/>
  <c r="A146" i="28"/>
  <c r="A146" i="29"/>
  <c r="A129" i="29"/>
  <c r="A228" i="29"/>
  <c r="A211" i="29"/>
  <c r="A162" i="29"/>
  <c r="A97" i="29"/>
  <c r="A196" i="29"/>
  <c r="A65" i="29"/>
  <c r="B212" i="30"/>
  <c r="B229" i="32"/>
  <c r="A261" i="30"/>
  <c r="A146" i="30"/>
  <c r="A129" i="30"/>
  <c r="A65" i="30"/>
  <c r="A196" i="30"/>
  <c r="B229" i="31"/>
  <c r="A261" i="32"/>
  <c r="A261" i="31"/>
  <c r="A65" i="32"/>
  <c r="A196" i="32"/>
  <c r="A65" i="31"/>
  <c r="A196" i="31"/>
  <c r="A97" i="32"/>
  <c r="A162" i="32"/>
  <c r="A211" i="32"/>
  <c r="A97" i="31"/>
  <c r="A162" i="31"/>
  <c r="A211" i="31"/>
  <c r="B66" i="23"/>
  <c r="B197" i="21"/>
  <c r="B229" i="22"/>
  <c r="I206" i="21"/>
  <c r="I205" i="21"/>
  <c r="I204" i="21"/>
  <c r="I203" i="21"/>
  <c r="I202" i="21"/>
  <c r="I201" i="21"/>
  <c r="I200" i="21"/>
  <c r="B229" i="24"/>
  <c r="A97" i="21"/>
  <c r="A162" i="21"/>
  <c r="A211" i="21"/>
  <c r="A228" i="21"/>
  <c r="A129" i="22"/>
  <c r="A33" i="21"/>
  <c r="A228" i="23"/>
  <c r="A211" i="23"/>
  <c r="A162" i="23"/>
  <c r="A97" i="23"/>
  <c r="A146" i="23"/>
  <c r="A129" i="23"/>
  <c r="A129" i="21"/>
  <c r="A146" i="21"/>
  <c r="A196" i="22"/>
  <c r="A65" i="22"/>
  <c r="A33" i="22"/>
  <c r="A261" i="22"/>
  <c r="A261" i="21"/>
  <c r="A65" i="21"/>
  <c r="A261" i="24"/>
  <c r="A97" i="24"/>
  <c r="A162" i="24"/>
  <c r="A211" i="24"/>
  <c r="I200" i="19"/>
  <c r="I205" i="19"/>
  <c r="I207" i="19"/>
  <c r="B197" i="19"/>
  <c r="I203" i="19"/>
  <c r="I206" i="19"/>
  <c r="I204" i="19"/>
  <c r="B229" i="20"/>
  <c r="A129" i="19"/>
  <c r="A146" i="19"/>
  <c r="A261" i="20"/>
  <c r="A261" i="19"/>
  <c r="A65" i="19"/>
  <c r="A97" i="20"/>
  <c r="A162" i="20"/>
  <c r="A211" i="20"/>
  <c r="B229" i="18"/>
  <c r="A33" i="18"/>
  <c r="A261" i="18"/>
  <c r="A65" i="18"/>
  <c r="A196" i="18"/>
  <c r="A97" i="18"/>
  <c r="A162" i="18"/>
  <c r="A211" i="18"/>
  <c r="P11" i="13"/>
  <c r="O11" i="13"/>
  <c r="P10" i="13"/>
  <c r="O10" i="13"/>
  <c r="N9" i="13"/>
  <c r="M9" i="13"/>
  <c r="L9" i="13"/>
  <c r="K9" i="13"/>
  <c r="N8" i="13"/>
  <c r="M8" i="13"/>
  <c r="L8" i="13"/>
  <c r="K8" i="13"/>
  <c r="N7" i="13"/>
  <c r="M7" i="13"/>
  <c r="L7" i="13"/>
  <c r="K7" i="13"/>
  <c r="N6" i="13"/>
  <c r="M6" i="13"/>
  <c r="L6" i="13"/>
  <c r="K6" i="13"/>
  <c r="N5" i="13"/>
  <c r="M5" i="13"/>
  <c r="P4" i="13"/>
  <c r="L4" i="13"/>
  <c r="L3" i="13"/>
  <c r="K3" i="13"/>
  <c r="L2" i="13"/>
  <c r="K2" i="13"/>
  <c r="G81" i="33" l="1"/>
  <c r="G79" i="33"/>
  <c r="G78" i="33"/>
  <c r="G92" i="33"/>
  <c r="G76" i="33"/>
  <c r="G91" i="33"/>
  <c r="G75" i="33"/>
  <c r="G87" i="33"/>
  <c r="G90" i="33"/>
  <c r="G74" i="33"/>
  <c r="G88" i="33"/>
  <c r="G89" i="33"/>
  <c r="G73" i="33"/>
  <c r="G72" i="33"/>
  <c r="G71" i="33"/>
  <c r="G86" i="33"/>
  <c r="G70" i="33"/>
  <c r="G85" i="33"/>
  <c r="G69" i="33"/>
  <c r="G84" i="33"/>
  <c r="G83" i="33"/>
  <c r="G77" i="33"/>
  <c r="G93" i="33"/>
  <c r="G82" i="33"/>
  <c r="G80" i="33"/>
  <c r="G93" i="22"/>
  <c r="G92" i="22"/>
  <c r="G76" i="22"/>
  <c r="G73" i="22"/>
  <c r="G91" i="22"/>
  <c r="G75" i="22"/>
  <c r="G90" i="22"/>
  <c r="G74" i="22"/>
  <c r="G88" i="22"/>
  <c r="G72" i="22"/>
  <c r="G87" i="22"/>
  <c r="G71" i="22"/>
  <c r="G83" i="22"/>
  <c r="G86" i="22"/>
  <c r="G70" i="22"/>
  <c r="G85" i="22"/>
  <c r="G69" i="22"/>
  <c r="G84" i="22"/>
  <c r="G82" i="22"/>
  <c r="G81" i="22"/>
  <c r="G79" i="22"/>
  <c r="G80" i="22"/>
  <c r="G89" i="22"/>
  <c r="G78" i="22"/>
  <c r="G77" i="22"/>
  <c r="G81" i="31"/>
  <c r="G80" i="31"/>
  <c r="G79" i="31"/>
  <c r="G78" i="31"/>
  <c r="G93" i="31"/>
  <c r="G77" i="31"/>
  <c r="G92" i="31"/>
  <c r="G76" i="31"/>
  <c r="G88" i="31"/>
  <c r="G91" i="31"/>
  <c r="G75" i="31"/>
  <c r="G73" i="31"/>
  <c r="G90" i="31"/>
  <c r="G74" i="31"/>
  <c r="G89" i="31"/>
  <c r="G72" i="31"/>
  <c r="G87" i="31"/>
  <c r="G71" i="31"/>
  <c r="G86" i="31"/>
  <c r="G70" i="31"/>
  <c r="G85" i="31"/>
  <c r="G69" i="31"/>
  <c r="G84" i="31"/>
  <c r="G83" i="31"/>
  <c r="G82" i="31"/>
  <c r="G92" i="25"/>
  <c r="G76" i="25"/>
  <c r="G90" i="25"/>
  <c r="G74" i="25"/>
  <c r="G89" i="25"/>
  <c r="G73" i="25"/>
  <c r="G72" i="25"/>
  <c r="G88" i="25"/>
  <c r="G87" i="25"/>
  <c r="G71" i="25"/>
  <c r="G82" i="25"/>
  <c r="G86" i="25"/>
  <c r="G70" i="25"/>
  <c r="G85" i="25"/>
  <c r="G69" i="25"/>
  <c r="G83" i="25"/>
  <c r="G84" i="25"/>
  <c r="G81" i="25"/>
  <c r="G80" i="25"/>
  <c r="G78" i="25"/>
  <c r="G79" i="25"/>
  <c r="G93" i="25"/>
  <c r="G77" i="25"/>
  <c r="G91" i="25"/>
  <c r="G75" i="25"/>
  <c r="G73" i="30"/>
  <c r="G88" i="30"/>
  <c r="G72" i="30"/>
  <c r="G87" i="30"/>
  <c r="G71" i="30"/>
  <c r="G86" i="30"/>
  <c r="G70" i="30"/>
  <c r="G85" i="30"/>
  <c r="G69" i="30"/>
  <c r="G84" i="30"/>
  <c r="G83" i="30"/>
  <c r="G79" i="30"/>
  <c r="G82" i="30"/>
  <c r="G81" i="30"/>
  <c r="G80" i="30"/>
  <c r="G78" i="30"/>
  <c r="G93" i="30"/>
  <c r="G77" i="30"/>
  <c r="G92" i="30"/>
  <c r="G76" i="30"/>
  <c r="G91" i="30"/>
  <c r="G75" i="30"/>
  <c r="G90" i="30"/>
  <c r="G74" i="30"/>
  <c r="G89" i="30"/>
  <c r="G71" i="20"/>
  <c r="G84" i="20"/>
  <c r="G86" i="20"/>
  <c r="G70" i="20"/>
  <c r="G85" i="20"/>
  <c r="G69" i="20"/>
  <c r="G83" i="20"/>
  <c r="G82" i="20"/>
  <c r="G81" i="20"/>
  <c r="G80" i="20"/>
  <c r="G79" i="20"/>
  <c r="G93" i="20"/>
  <c r="G77" i="20"/>
  <c r="G92" i="20"/>
  <c r="G76" i="20"/>
  <c r="G75" i="20"/>
  <c r="G90" i="20"/>
  <c r="G74" i="20"/>
  <c r="G91" i="20"/>
  <c r="G78" i="20"/>
  <c r="G89" i="20"/>
  <c r="G73" i="20"/>
  <c r="G88" i="20"/>
  <c r="G72" i="20"/>
  <c r="G87" i="20"/>
  <c r="G79" i="24"/>
  <c r="G78" i="24"/>
  <c r="G93" i="24"/>
  <c r="G77" i="24"/>
  <c r="G92" i="24"/>
  <c r="G76" i="24"/>
  <c r="G90" i="24"/>
  <c r="G74" i="24"/>
  <c r="G89" i="24"/>
  <c r="G73" i="24"/>
  <c r="G86" i="24"/>
  <c r="G88" i="24"/>
  <c r="G72" i="24"/>
  <c r="G70" i="24"/>
  <c r="G87" i="24"/>
  <c r="G71" i="24"/>
  <c r="G69" i="24"/>
  <c r="G84" i="24"/>
  <c r="G75" i="24"/>
  <c r="G83" i="24"/>
  <c r="G85" i="24"/>
  <c r="G82" i="24"/>
  <c r="G81" i="24"/>
  <c r="G91" i="24"/>
  <c r="G80" i="24"/>
  <c r="G90" i="32"/>
  <c r="G89" i="32"/>
  <c r="G73" i="32"/>
  <c r="G88" i="32"/>
  <c r="G72" i="32"/>
  <c r="G87" i="32"/>
  <c r="G71" i="32"/>
  <c r="G86" i="32"/>
  <c r="G70" i="32"/>
  <c r="G85" i="32"/>
  <c r="G69" i="32"/>
  <c r="G81" i="32"/>
  <c r="G84" i="32"/>
  <c r="G83" i="32"/>
  <c r="G82" i="32"/>
  <c r="G80" i="32"/>
  <c r="G79" i="32"/>
  <c r="G77" i="32"/>
  <c r="G78" i="32"/>
  <c r="G93" i="32"/>
  <c r="G92" i="32"/>
  <c r="G76" i="32"/>
  <c r="G91" i="32"/>
  <c r="G75" i="32"/>
  <c r="G74" i="32"/>
  <c r="G83" i="19"/>
  <c r="G82" i="19"/>
  <c r="G81" i="19"/>
  <c r="G80" i="19"/>
  <c r="G79" i="19"/>
  <c r="G78" i="19"/>
  <c r="G93" i="19"/>
  <c r="G77" i="19"/>
  <c r="G74" i="19"/>
  <c r="G73" i="19"/>
  <c r="G92" i="19"/>
  <c r="G76" i="19"/>
  <c r="G89" i="19"/>
  <c r="G91" i="19"/>
  <c r="G75" i="19"/>
  <c r="G90" i="19"/>
  <c r="G88" i="19"/>
  <c r="G72" i="19"/>
  <c r="G87" i="19"/>
  <c r="G71" i="19"/>
  <c r="G85" i="19"/>
  <c r="G86" i="19"/>
  <c r="G70" i="19"/>
  <c r="G69" i="19"/>
  <c r="G84" i="19"/>
  <c r="G82" i="21"/>
  <c r="G81" i="21"/>
  <c r="G80" i="21"/>
  <c r="G79" i="21"/>
  <c r="G78" i="21"/>
  <c r="G90" i="21"/>
  <c r="G93" i="21"/>
  <c r="G77" i="21"/>
  <c r="G91" i="21"/>
  <c r="G75" i="21"/>
  <c r="G92" i="21"/>
  <c r="G76" i="21"/>
  <c r="G74" i="21"/>
  <c r="G89" i="21"/>
  <c r="G73" i="21"/>
  <c r="G88" i="21"/>
  <c r="G72" i="21"/>
  <c r="G86" i="21"/>
  <c r="G70" i="21"/>
  <c r="G87" i="21"/>
  <c r="G71" i="21"/>
  <c r="G85" i="21"/>
  <c r="G69" i="21"/>
  <c r="G84" i="21"/>
  <c r="G83" i="21"/>
  <c r="G90" i="18"/>
  <c r="G74" i="18"/>
  <c r="G89" i="18"/>
  <c r="G88" i="18"/>
  <c r="G72" i="18"/>
  <c r="G87" i="18"/>
  <c r="G71" i="18"/>
  <c r="G86" i="18"/>
  <c r="G70" i="18"/>
  <c r="G85" i="18"/>
  <c r="G69" i="18"/>
  <c r="G81" i="18"/>
  <c r="G80" i="18"/>
  <c r="G84" i="18"/>
  <c r="G83" i="18"/>
  <c r="G82" i="18"/>
  <c r="G79" i="18"/>
  <c r="G78" i="18"/>
  <c r="G92" i="18"/>
  <c r="G76" i="18"/>
  <c r="G93" i="18"/>
  <c r="G77" i="18"/>
  <c r="G91" i="18"/>
  <c r="G75" i="18"/>
  <c r="G73" i="18"/>
  <c r="G81" i="35"/>
  <c r="G80" i="35"/>
  <c r="G78" i="35"/>
  <c r="G77" i="35"/>
  <c r="G93" i="35"/>
  <c r="G92" i="35"/>
  <c r="G76" i="35"/>
  <c r="G75" i="35"/>
  <c r="G74" i="35"/>
  <c r="G91" i="35"/>
  <c r="G90" i="35"/>
  <c r="G89" i="35"/>
  <c r="G88" i="35"/>
  <c r="G72" i="35"/>
  <c r="G73" i="35"/>
  <c r="G87" i="35"/>
  <c r="G71" i="35"/>
  <c r="G86" i="35"/>
  <c r="G82" i="35"/>
  <c r="G79" i="35"/>
  <c r="G70" i="35"/>
  <c r="G85" i="35"/>
  <c r="G69" i="35"/>
  <c r="G84" i="35"/>
  <c r="G83" i="35"/>
  <c r="G86" i="34"/>
  <c r="G88" i="34"/>
  <c r="G72" i="34"/>
  <c r="G87" i="34"/>
  <c r="G71" i="34"/>
  <c r="G85" i="34"/>
  <c r="G69" i="34"/>
  <c r="G84" i="34"/>
  <c r="G81" i="34"/>
  <c r="G83" i="34"/>
  <c r="G82" i="34"/>
  <c r="G79" i="34"/>
  <c r="G89" i="34"/>
  <c r="G70" i="34"/>
  <c r="G78" i="34"/>
  <c r="G77" i="34"/>
  <c r="G76" i="34"/>
  <c r="G73" i="34"/>
  <c r="G93" i="34"/>
  <c r="G92" i="34"/>
  <c r="G80" i="34"/>
  <c r="G91" i="34"/>
  <c r="G75" i="34"/>
  <c r="G90" i="34"/>
  <c r="G74" i="34"/>
  <c r="G80" i="29"/>
  <c r="G79" i="29"/>
  <c r="G78" i="29"/>
  <c r="G93" i="29"/>
  <c r="G77" i="29"/>
  <c r="G92" i="29"/>
  <c r="G76" i="29"/>
  <c r="G91" i="29"/>
  <c r="G75" i="29"/>
  <c r="G90" i="29"/>
  <c r="G74" i="29"/>
  <c r="G71" i="29"/>
  <c r="G86" i="29"/>
  <c r="G89" i="29"/>
  <c r="G73" i="29"/>
  <c r="G70" i="29"/>
  <c r="G88" i="29"/>
  <c r="G72" i="29"/>
  <c r="G87" i="29"/>
  <c r="G85" i="29"/>
  <c r="G69" i="29"/>
  <c r="G84" i="29"/>
  <c r="G83" i="29"/>
  <c r="G82" i="29"/>
  <c r="G81" i="29"/>
  <c r="G85" i="26"/>
  <c r="G69" i="26"/>
  <c r="G83" i="26"/>
  <c r="G82" i="26"/>
  <c r="G81" i="26"/>
  <c r="G80" i="26"/>
  <c r="G76" i="26"/>
  <c r="G75" i="26"/>
  <c r="G79" i="26"/>
  <c r="G92" i="26"/>
  <c r="G91" i="26"/>
  <c r="G78" i="26"/>
  <c r="G93" i="26"/>
  <c r="G77" i="26"/>
  <c r="G90" i="26"/>
  <c r="G74" i="26"/>
  <c r="G89" i="26"/>
  <c r="G73" i="26"/>
  <c r="G71" i="26"/>
  <c r="G88" i="26"/>
  <c r="G72" i="26"/>
  <c r="G87" i="26"/>
  <c r="G86" i="26"/>
  <c r="G70" i="26"/>
  <c r="G84" i="26"/>
  <c r="G87" i="28"/>
  <c r="G71" i="28"/>
  <c r="G86" i="28"/>
  <c r="G85" i="28"/>
  <c r="G69" i="28"/>
  <c r="G84" i="28"/>
  <c r="G83" i="28"/>
  <c r="G82" i="28"/>
  <c r="G81" i="28"/>
  <c r="G78" i="28"/>
  <c r="G93" i="28"/>
  <c r="G77" i="28"/>
  <c r="G80" i="28"/>
  <c r="G79" i="28"/>
  <c r="G92" i="28"/>
  <c r="G76" i="28"/>
  <c r="G91" i="28"/>
  <c r="G75" i="28"/>
  <c r="G90" i="28"/>
  <c r="G74" i="28"/>
  <c r="G89" i="28"/>
  <c r="G73" i="28"/>
  <c r="G88" i="28"/>
  <c r="G72" i="28"/>
  <c r="G70" i="28"/>
  <c r="G78" i="27"/>
  <c r="G93" i="27"/>
  <c r="G77" i="27"/>
  <c r="G92" i="27"/>
  <c r="G76" i="27"/>
  <c r="G91" i="27"/>
  <c r="G75" i="27"/>
  <c r="G90" i="27"/>
  <c r="G74" i="27"/>
  <c r="G89" i="27"/>
  <c r="G73" i="27"/>
  <c r="G88" i="27"/>
  <c r="G72" i="27"/>
  <c r="G69" i="27"/>
  <c r="G84" i="27"/>
  <c r="G87" i="27"/>
  <c r="G71" i="27"/>
  <c r="G86" i="27"/>
  <c r="G70" i="27"/>
  <c r="G85" i="27"/>
  <c r="G83" i="27"/>
  <c r="G82" i="27"/>
  <c r="G80" i="27"/>
  <c r="G81" i="27"/>
  <c r="G79" i="27"/>
  <c r="F49" i="26"/>
  <c r="F48" i="26"/>
  <c r="F47" i="26"/>
  <c r="F46" i="26"/>
  <c r="F61" i="26"/>
  <c r="F45" i="26"/>
  <c r="F60" i="26"/>
  <c r="F44" i="26"/>
  <c r="F59" i="26"/>
  <c r="F43" i="26"/>
  <c r="F50" i="26"/>
  <c r="F58" i="26"/>
  <c r="F42" i="26"/>
  <c r="F57" i="26"/>
  <c r="F41" i="26"/>
  <c r="F56" i="26"/>
  <c r="F40" i="26"/>
  <c r="F55" i="26"/>
  <c r="F39" i="26"/>
  <c r="F54" i="26"/>
  <c r="F38" i="26"/>
  <c r="F53" i="26"/>
  <c r="F37" i="26"/>
  <c r="F52" i="26"/>
  <c r="F51" i="26"/>
  <c r="F246" i="26"/>
  <c r="F245" i="26"/>
  <c r="F244" i="26"/>
  <c r="F243" i="26"/>
  <c r="F242" i="26"/>
  <c r="F257" i="26"/>
  <c r="F241" i="26"/>
  <c r="F256" i="26"/>
  <c r="F240" i="26"/>
  <c r="F255" i="26"/>
  <c r="F239" i="26"/>
  <c r="F254" i="26"/>
  <c r="F238" i="26"/>
  <c r="F253" i="26"/>
  <c r="F237" i="26"/>
  <c r="F252" i="26"/>
  <c r="F236" i="26"/>
  <c r="F251" i="26"/>
  <c r="F235" i="26"/>
  <c r="F250" i="26"/>
  <c r="F234" i="26"/>
  <c r="F248" i="26"/>
  <c r="F232" i="26"/>
  <c r="F247" i="26"/>
  <c r="F249" i="26"/>
  <c r="F233" i="26"/>
  <c r="G274" i="23"/>
  <c r="G289" i="23"/>
  <c r="G273" i="23"/>
  <c r="G288" i="23"/>
  <c r="G272" i="23"/>
  <c r="G287" i="23"/>
  <c r="G271" i="23"/>
  <c r="G286" i="23"/>
  <c r="G270" i="23"/>
  <c r="G285" i="23"/>
  <c r="G269" i="23"/>
  <c r="G284" i="23"/>
  <c r="G268" i="23"/>
  <c r="G283" i="23"/>
  <c r="G267" i="23"/>
  <c r="G282" i="23"/>
  <c r="G266" i="23"/>
  <c r="G281" i="23"/>
  <c r="G265" i="23"/>
  <c r="G280" i="23"/>
  <c r="G279" i="23"/>
  <c r="G278" i="23"/>
  <c r="G277" i="23"/>
  <c r="G276" i="23"/>
  <c r="G275" i="23"/>
  <c r="F252" i="25"/>
  <c r="F236" i="25"/>
  <c r="F251" i="25"/>
  <c r="F235" i="25"/>
  <c r="F250" i="25"/>
  <c r="F234" i="25"/>
  <c r="F249" i="25"/>
  <c r="F233" i="25"/>
  <c r="F248" i="25"/>
  <c r="F232" i="25"/>
  <c r="F247" i="25"/>
  <c r="F246" i="25"/>
  <c r="F245" i="25"/>
  <c r="F244" i="25"/>
  <c r="F243" i="25"/>
  <c r="F242" i="25"/>
  <c r="F257" i="25"/>
  <c r="F241" i="25"/>
  <c r="F256" i="25"/>
  <c r="F240" i="25"/>
  <c r="F254" i="25"/>
  <c r="F238" i="25"/>
  <c r="F253" i="25"/>
  <c r="F237" i="25"/>
  <c r="F255" i="25"/>
  <c r="F239" i="25"/>
  <c r="G282" i="27"/>
  <c r="G266" i="27"/>
  <c r="G281" i="27"/>
  <c r="G265" i="27"/>
  <c r="G280" i="27"/>
  <c r="G279" i="27"/>
  <c r="G278" i="27"/>
  <c r="G277" i="27"/>
  <c r="G276" i="27"/>
  <c r="G275" i="27"/>
  <c r="G274" i="27"/>
  <c r="G289" i="27"/>
  <c r="G273" i="27"/>
  <c r="G288" i="27"/>
  <c r="G272" i="27"/>
  <c r="G287" i="27"/>
  <c r="G271" i="27"/>
  <c r="G286" i="27"/>
  <c r="G270" i="27"/>
  <c r="G285" i="27"/>
  <c r="G269" i="27"/>
  <c r="G284" i="27"/>
  <c r="G268" i="27"/>
  <c r="G283" i="27"/>
  <c r="G267" i="27"/>
  <c r="F244" i="29"/>
  <c r="F243" i="29"/>
  <c r="F242" i="29"/>
  <c r="F257" i="29"/>
  <c r="F241" i="29"/>
  <c r="F256" i="29"/>
  <c r="F240" i="29"/>
  <c r="F255" i="29"/>
  <c r="F239" i="29"/>
  <c r="F254" i="29"/>
  <c r="F238" i="29"/>
  <c r="F253" i="29"/>
  <c r="F237" i="29"/>
  <c r="F252" i="29"/>
  <c r="F236" i="29"/>
  <c r="F251" i="29"/>
  <c r="F235" i="29"/>
  <c r="F250" i="29"/>
  <c r="F234" i="29"/>
  <c r="F249" i="29"/>
  <c r="F233" i="29"/>
  <c r="F248" i="29"/>
  <c r="F232" i="29"/>
  <c r="F246" i="29"/>
  <c r="F245" i="29"/>
  <c r="F247" i="29"/>
  <c r="F47" i="19"/>
  <c r="F46" i="19"/>
  <c r="F61" i="19"/>
  <c r="F45" i="19"/>
  <c r="F60" i="19"/>
  <c r="F44" i="19"/>
  <c r="F59" i="19"/>
  <c r="F43" i="19"/>
  <c r="F58" i="19"/>
  <c r="F42" i="19"/>
  <c r="F57" i="19"/>
  <c r="F41" i="19"/>
  <c r="F56" i="19"/>
  <c r="F40" i="19"/>
  <c r="F55" i="19"/>
  <c r="F39" i="19"/>
  <c r="F54" i="19"/>
  <c r="F38" i="19"/>
  <c r="F53" i="19"/>
  <c r="F37" i="19"/>
  <c r="F52" i="19"/>
  <c r="F51" i="19"/>
  <c r="F50" i="19"/>
  <c r="F48" i="19"/>
  <c r="F49" i="19"/>
  <c r="F256" i="27"/>
  <c r="F240" i="27"/>
  <c r="F255" i="27"/>
  <c r="F239" i="27"/>
  <c r="F254" i="27"/>
  <c r="F238" i="27"/>
  <c r="F253" i="27"/>
  <c r="F237" i="27"/>
  <c r="F252" i="27"/>
  <c r="F236" i="27"/>
  <c r="F251" i="27"/>
  <c r="F235" i="27"/>
  <c r="F250" i="27"/>
  <c r="F234" i="27"/>
  <c r="F249" i="27"/>
  <c r="F233" i="27"/>
  <c r="F248" i="27"/>
  <c r="F232" i="27"/>
  <c r="F247" i="27"/>
  <c r="F246" i="27"/>
  <c r="F245" i="27"/>
  <c r="F244" i="27"/>
  <c r="F242" i="27"/>
  <c r="F257" i="27"/>
  <c r="F241" i="27"/>
  <c r="F243" i="27"/>
  <c r="F57" i="22"/>
  <c r="F41" i="22"/>
  <c r="F54" i="22"/>
  <c r="F37" i="22"/>
  <c r="F56" i="22"/>
  <c r="F40" i="22"/>
  <c r="F53" i="22"/>
  <c r="F55" i="22"/>
  <c r="F39" i="22"/>
  <c r="F38" i="22"/>
  <c r="F51" i="22"/>
  <c r="F50" i="22"/>
  <c r="F59" i="22"/>
  <c r="F52" i="22"/>
  <c r="F49" i="22"/>
  <c r="F44" i="22"/>
  <c r="F48" i="22"/>
  <c r="F47" i="22"/>
  <c r="F46" i="22"/>
  <c r="F61" i="22"/>
  <c r="F45" i="22"/>
  <c r="F60" i="22"/>
  <c r="F43" i="22"/>
  <c r="F58" i="22"/>
  <c r="F42" i="22"/>
  <c r="F246" i="34"/>
  <c r="F245" i="34"/>
  <c r="F244" i="34"/>
  <c r="F243" i="34"/>
  <c r="F242" i="34"/>
  <c r="F257" i="34"/>
  <c r="F241" i="34"/>
  <c r="F256" i="34"/>
  <c r="F240" i="34"/>
  <c r="F250" i="34"/>
  <c r="F234" i="34"/>
  <c r="F249" i="34"/>
  <c r="F233" i="34"/>
  <c r="F236" i="34"/>
  <c r="F235" i="34"/>
  <c r="F232" i="34"/>
  <c r="F254" i="34"/>
  <c r="F253" i="34"/>
  <c r="F252" i="34"/>
  <c r="F251" i="34"/>
  <c r="F248" i="34"/>
  <c r="F247" i="34"/>
  <c r="F237" i="34"/>
  <c r="F239" i="34"/>
  <c r="F238" i="34"/>
  <c r="F255" i="34"/>
  <c r="F254" i="30"/>
  <c r="F238" i="30"/>
  <c r="F253" i="30"/>
  <c r="F237" i="30"/>
  <c r="F252" i="30"/>
  <c r="F236" i="30"/>
  <c r="F251" i="30"/>
  <c r="F235" i="30"/>
  <c r="F250" i="30"/>
  <c r="F234" i="30"/>
  <c r="F249" i="30"/>
  <c r="F233" i="30"/>
  <c r="F248" i="30"/>
  <c r="F232" i="30"/>
  <c r="F247" i="30"/>
  <c r="F246" i="30"/>
  <c r="F245" i="30"/>
  <c r="F244" i="30"/>
  <c r="F243" i="30"/>
  <c r="F242" i="30"/>
  <c r="F256" i="30"/>
  <c r="F240" i="30"/>
  <c r="F255" i="30"/>
  <c r="F239" i="30"/>
  <c r="F257" i="30"/>
  <c r="F241" i="30"/>
  <c r="F58" i="27"/>
  <c r="F42" i="27"/>
  <c r="F39" i="27"/>
  <c r="F57" i="27"/>
  <c r="F41" i="27"/>
  <c r="F56" i="27"/>
  <c r="F40" i="27"/>
  <c r="F55" i="27"/>
  <c r="F54" i="27"/>
  <c r="F38" i="27"/>
  <c r="F53" i="27"/>
  <c r="F37" i="27"/>
  <c r="F52" i="27"/>
  <c r="F51" i="27"/>
  <c r="F50" i="27"/>
  <c r="F49" i="27"/>
  <c r="F43" i="27"/>
  <c r="F48" i="27"/>
  <c r="F47" i="27"/>
  <c r="F46" i="27"/>
  <c r="F61" i="27"/>
  <c r="F45" i="27"/>
  <c r="F60" i="27"/>
  <c r="F44" i="27"/>
  <c r="F59" i="27"/>
  <c r="G278" i="18"/>
  <c r="G277" i="18"/>
  <c r="G276" i="18"/>
  <c r="G275" i="18"/>
  <c r="G274" i="18"/>
  <c r="G289" i="18"/>
  <c r="G273" i="18"/>
  <c r="G288" i="18"/>
  <c r="G272" i="18"/>
  <c r="G287" i="18"/>
  <c r="G271" i="18"/>
  <c r="G286" i="18"/>
  <c r="G270" i="18"/>
  <c r="G285" i="18"/>
  <c r="G269" i="18"/>
  <c r="G284" i="18"/>
  <c r="G268" i="18"/>
  <c r="G283" i="18"/>
  <c r="G267" i="18"/>
  <c r="G282" i="18"/>
  <c r="G266" i="18"/>
  <c r="G281" i="18"/>
  <c r="G265" i="18"/>
  <c r="G280" i="18"/>
  <c r="G279" i="18"/>
  <c r="F54" i="18"/>
  <c r="F38" i="18"/>
  <c r="F53" i="18"/>
  <c r="F37" i="18"/>
  <c r="F52" i="18"/>
  <c r="F51" i="18"/>
  <c r="F50" i="18"/>
  <c r="F49" i="18"/>
  <c r="F48" i="18"/>
  <c r="F39" i="18"/>
  <c r="F47" i="18"/>
  <c r="F46" i="18"/>
  <c r="F61" i="18"/>
  <c r="F45" i="18"/>
  <c r="F60" i="18"/>
  <c r="F44" i="18"/>
  <c r="F59" i="18"/>
  <c r="F43" i="18"/>
  <c r="F55" i="18"/>
  <c r="F58" i="18"/>
  <c r="F42" i="18"/>
  <c r="F57" i="18"/>
  <c r="F41" i="18"/>
  <c r="F56" i="18"/>
  <c r="F40" i="18"/>
  <c r="G279" i="32"/>
  <c r="G278" i="32"/>
  <c r="G277" i="32"/>
  <c r="G276" i="32"/>
  <c r="G275" i="32"/>
  <c r="G274" i="32"/>
  <c r="G289" i="32"/>
  <c r="G273" i="32"/>
  <c r="G288" i="32"/>
  <c r="G272" i="32"/>
  <c r="G287" i="32"/>
  <c r="G271" i="32"/>
  <c r="G286" i="32"/>
  <c r="G270" i="32"/>
  <c r="G285" i="32"/>
  <c r="G269" i="32"/>
  <c r="G284" i="32"/>
  <c r="G268" i="32"/>
  <c r="G283" i="32"/>
  <c r="G267" i="32"/>
  <c r="G282" i="32"/>
  <c r="G266" i="32"/>
  <c r="G281" i="32"/>
  <c r="G265" i="32"/>
  <c r="G280" i="32"/>
  <c r="G287" i="35"/>
  <c r="G271" i="35"/>
  <c r="G286" i="35"/>
  <c r="G270" i="35"/>
  <c r="G285" i="35"/>
  <c r="G269" i="35"/>
  <c r="G284" i="35"/>
  <c r="G268" i="35"/>
  <c r="G283" i="35"/>
  <c r="G267" i="35"/>
  <c r="G282" i="35"/>
  <c r="G266" i="35"/>
  <c r="G281" i="35"/>
  <c r="G265" i="35"/>
  <c r="G280" i="35"/>
  <c r="G279" i="35"/>
  <c r="G278" i="35"/>
  <c r="G277" i="35"/>
  <c r="G276" i="35"/>
  <c r="G275" i="35"/>
  <c r="G274" i="35"/>
  <c r="G289" i="35"/>
  <c r="G273" i="35"/>
  <c r="G288" i="35"/>
  <c r="G272" i="35"/>
  <c r="F46" i="31"/>
  <c r="F61" i="31"/>
  <c r="F45" i="31"/>
  <c r="F43" i="31"/>
  <c r="F60" i="31"/>
  <c r="F44" i="31"/>
  <c r="F59" i="31"/>
  <c r="F58" i="31"/>
  <c r="F42" i="31"/>
  <c r="F57" i="31"/>
  <c r="F41" i="31"/>
  <c r="F56" i="31"/>
  <c r="F40" i="31"/>
  <c r="F55" i="31"/>
  <c r="F39" i="31"/>
  <c r="F54" i="31"/>
  <c r="F38" i="31"/>
  <c r="F53" i="31"/>
  <c r="F37" i="31"/>
  <c r="F47" i="31"/>
  <c r="F52" i="31"/>
  <c r="F51" i="31"/>
  <c r="F50" i="31"/>
  <c r="F49" i="31"/>
  <c r="F48" i="31"/>
  <c r="G286" i="31"/>
  <c r="G270" i="31"/>
  <c r="G285" i="31"/>
  <c r="G269" i="31"/>
  <c r="G284" i="31"/>
  <c r="G268" i="31"/>
  <c r="G283" i="31"/>
  <c r="G267" i="31"/>
  <c r="G282" i="31"/>
  <c r="G266" i="31"/>
  <c r="G281" i="31"/>
  <c r="G265" i="31"/>
  <c r="G280" i="31"/>
  <c r="G279" i="31"/>
  <c r="G278" i="31"/>
  <c r="G277" i="31"/>
  <c r="G276" i="31"/>
  <c r="G275" i="31"/>
  <c r="G274" i="31"/>
  <c r="G289" i="31"/>
  <c r="G273" i="31"/>
  <c r="G288" i="31"/>
  <c r="G272" i="31"/>
  <c r="G287" i="31"/>
  <c r="G271" i="31"/>
  <c r="G278" i="34"/>
  <c r="G277" i="34"/>
  <c r="G276" i="34"/>
  <c r="G275" i="34"/>
  <c r="G274" i="34"/>
  <c r="G289" i="34"/>
  <c r="G273" i="34"/>
  <c r="G288" i="34"/>
  <c r="G272" i="34"/>
  <c r="G287" i="34"/>
  <c r="G271" i="34"/>
  <c r="G286" i="34"/>
  <c r="G270" i="34"/>
  <c r="G285" i="34"/>
  <c r="G269" i="34"/>
  <c r="G284" i="34"/>
  <c r="G268" i="34"/>
  <c r="G283" i="34"/>
  <c r="G267" i="34"/>
  <c r="G282" i="34"/>
  <c r="G266" i="34"/>
  <c r="G281" i="34"/>
  <c r="G265" i="34"/>
  <c r="G280" i="34"/>
  <c r="G279" i="34"/>
  <c r="F51" i="28"/>
  <c r="F50" i="28"/>
  <c r="F49" i="28"/>
  <c r="F48" i="28"/>
  <c r="F47" i="28"/>
  <c r="F46" i="28"/>
  <c r="F61" i="28"/>
  <c r="F45" i="28"/>
  <c r="F60" i="28"/>
  <c r="F44" i="28"/>
  <c r="F59" i="28"/>
  <c r="F43" i="28"/>
  <c r="F58" i="28"/>
  <c r="F42" i="28"/>
  <c r="F57" i="28"/>
  <c r="F41" i="28"/>
  <c r="F56" i="28"/>
  <c r="F40" i="28"/>
  <c r="F52" i="28"/>
  <c r="F55" i="28"/>
  <c r="F39" i="28"/>
  <c r="F54" i="28"/>
  <c r="F38" i="28"/>
  <c r="F53" i="28"/>
  <c r="F37" i="28"/>
  <c r="F50" i="23"/>
  <c r="F47" i="23"/>
  <c r="F45" i="23"/>
  <c r="F49" i="23"/>
  <c r="F46" i="23"/>
  <c r="F61" i="23"/>
  <c r="F48" i="23"/>
  <c r="F60" i="23"/>
  <c r="F44" i="23"/>
  <c r="F59" i="23"/>
  <c r="F43" i="23"/>
  <c r="F58" i="23"/>
  <c r="F42" i="23"/>
  <c r="F41" i="23"/>
  <c r="F57" i="23"/>
  <c r="F37" i="23"/>
  <c r="F56" i="23"/>
  <c r="F40" i="23"/>
  <c r="F55" i="23"/>
  <c r="F39" i="23"/>
  <c r="F54" i="23"/>
  <c r="F38" i="23"/>
  <c r="F53" i="23"/>
  <c r="F51" i="23"/>
  <c r="F52" i="23"/>
  <c r="F55" i="32"/>
  <c r="F39" i="32"/>
  <c r="F54" i="32"/>
  <c r="F38" i="32"/>
  <c r="F53" i="32"/>
  <c r="F37" i="32"/>
  <c r="F52" i="32"/>
  <c r="F51" i="32"/>
  <c r="F50" i="32"/>
  <c r="F49" i="32"/>
  <c r="F48" i="32"/>
  <c r="F47" i="32"/>
  <c r="F46" i="32"/>
  <c r="F61" i="32"/>
  <c r="F45" i="32"/>
  <c r="F60" i="32"/>
  <c r="F44" i="32"/>
  <c r="F59" i="32"/>
  <c r="F43" i="32"/>
  <c r="F58" i="32"/>
  <c r="F42" i="32"/>
  <c r="F40" i="32"/>
  <c r="F57" i="32"/>
  <c r="F41" i="32"/>
  <c r="F56" i="32"/>
  <c r="G287" i="19"/>
  <c r="G271" i="19"/>
  <c r="G286" i="19"/>
  <c r="G270" i="19"/>
  <c r="G285" i="19"/>
  <c r="G269" i="19"/>
  <c r="G284" i="19"/>
  <c r="G268" i="19"/>
  <c r="G283" i="19"/>
  <c r="G267" i="19"/>
  <c r="G282" i="19"/>
  <c r="G266" i="19"/>
  <c r="G281" i="19"/>
  <c r="G265" i="19"/>
  <c r="G280" i="19"/>
  <c r="G279" i="19"/>
  <c r="G278" i="19"/>
  <c r="G277" i="19"/>
  <c r="G276" i="19"/>
  <c r="G275" i="19"/>
  <c r="G274" i="19"/>
  <c r="G289" i="19"/>
  <c r="G273" i="19"/>
  <c r="G288" i="19"/>
  <c r="G272" i="19"/>
  <c r="F56" i="25"/>
  <c r="F40" i="25"/>
  <c r="F55" i="25"/>
  <c r="F39" i="25"/>
  <c r="F54" i="25"/>
  <c r="F38" i="25"/>
  <c r="F53" i="25"/>
  <c r="F37" i="25"/>
  <c r="F52" i="25"/>
  <c r="F51" i="25"/>
  <c r="F50" i="25"/>
  <c r="F49" i="25"/>
  <c r="F48" i="25"/>
  <c r="F47" i="25"/>
  <c r="F57" i="25"/>
  <c r="F46" i="25"/>
  <c r="F61" i="25"/>
  <c r="F45" i="25"/>
  <c r="F41" i="25"/>
  <c r="F60" i="25"/>
  <c r="F44" i="25"/>
  <c r="F59" i="25"/>
  <c r="F43" i="25"/>
  <c r="F58" i="25"/>
  <c r="F42" i="25"/>
  <c r="F255" i="23"/>
  <c r="F239" i="23"/>
  <c r="F254" i="23"/>
  <c r="F238" i="23"/>
  <c r="F253" i="23"/>
  <c r="F237" i="23"/>
  <c r="F252" i="23"/>
  <c r="F236" i="23"/>
  <c r="F251" i="23"/>
  <c r="F235" i="23"/>
  <c r="F250" i="23"/>
  <c r="F234" i="23"/>
  <c r="F249" i="23"/>
  <c r="F233" i="23"/>
  <c r="F248" i="23"/>
  <c r="F232" i="23"/>
  <c r="F247" i="23"/>
  <c r="F245" i="23"/>
  <c r="F244" i="23"/>
  <c r="F242" i="23"/>
  <c r="F257" i="23"/>
  <c r="F241" i="23"/>
  <c r="F256" i="23"/>
  <c r="F246" i="23"/>
  <c r="F243" i="23"/>
  <c r="F240" i="23"/>
  <c r="G280" i="25"/>
  <c r="G279" i="25"/>
  <c r="G278" i="25"/>
  <c r="G277" i="25"/>
  <c r="G276" i="25"/>
  <c r="G275" i="25"/>
  <c r="G274" i="25"/>
  <c r="G289" i="25"/>
  <c r="G273" i="25"/>
  <c r="G288" i="25"/>
  <c r="G272" i="25"/>
  <c r="G287" i="25"/>
  <c r="G271" i="25"/>
  <c r="G286" i="25"/>
  <c r="G270" i="25"/>
  <c r="G285" i="25"/>
  <c r="G269" i="25"/>
  <c r="G284" i="25"/>
  <c r="G268" i="25"/>
  <c r="G283" i="25"/>
  <c r="G267" i="25"/>
  <c r="G282" i="25"/>
  <c r="G266" i="25"/>
  <c r="G281" i="25"/>
  <c r="G265" i="25"/>
  <c r="F47" i="35"/>
  <c r="F60" i="35"/>
  <c r="F44" i="35"/>
  <c r="F59" i="35"/>
  <c r="F46" i="35"/>
  <c r="F42" i="35"/>
  <c r="F61" i="35"/>
  <c r="F45" i="35"/>
  <c r="F43" i="35"/>
  <c r="F57" i="35"/>
  <c r="F41" i="35"/>
  <c r="F56" i="35"/>
  <c r="F40" i="35"/>
  <c r="F48" i="35"/>
  <c r="F55" i="35"/>
  <c r="F39" i="35"/>
  <c r="F52" i="35"/>
  <c r="F54" i="35"/>
  <c r="F38" i="35"/>
  <c r="F37" i="35"/>
  <c r="F51" i="35"/>
  <c r="F58" i="35"/>
  <c r="F53" i="35"/>
  <c r="F50" i="35"/>
  <c r="F49" i="35"/>
  <c r="F52" i="20"/>
  <c r="F51" i="20"/>
  <c r="F49" i="20"/>
  <c r="F50" i="20"/>
  <c r="F48" i="20"/>
  <c r="F47" i="20"/>
  <c r="F46" i="20"/>
  <c r="F61" i="20"/>
  <c r="F45" i="20"/>
  <c r="F37" i="20"/>
  <c r="F60" i="20"/>
  <c r="F44" i="20"/>
  <c r="F59" i="20"/>
  <c r="F43" i="20"/>
  <c r="F58" i="20"/>
  <c r="F41" i="20"/>
  <c r="F55" i="20"/>
  <c r="F42" i="20"/>
  <c r="F57" i="20"/>
  <c r="F39" i="20"/>
  <c r="F38" i="20"/>
  <c r="F53" i="20"/>
  <c r="F56" i="20"/>
  <c r="F40" i="20"/>
  <c r="F54" i="20"/>
  <c r="G289" i="26"/>
  <c r="G273" i="26"/>
  <c r="G288" i="26"/>
  <c r="G272" i="26"/>
  <c r="G287" i="26"/>
  <c r="G271" i="26"/>
  <c r="G286" i="26"/>
  <c r="G270" i="26"/>
  <c r="G285" i="26"/>
  <c r="G269" i="26"/>
  <c r="G284" i="26"/>
  <c r="G268" i="26"/>
  <c r="G283" i="26"/>
  <c r="G267" i="26"/>
  <c r="G282" i="26"/>
  <c r="G266" i="26"/>
  <c r="G281" i="26"/>
  <c r="G265" i="26"/>
  <c r="G280" i="26"/>
  <c r="G279" i="26"/>
  <c r="G278" i="26"/>
  <c r="G277" i="26"/>
  <c r="G276" i="26"/>
  <c r="G275" i="26"/>
  <c r="G274" i="26"/>
  <c r="F48" i="21"/>
  <c r="F61" i="21"/>
  <c r="F45" i="21"/>
  <c r="F47" i="21"/>
  <c r="F46" i="21"/>
  <c r="F44" i="21"/>
  <c r="F59" i="21"/>
  <c r="F43" i="21"/>
  <c r="F60" i="21"/>
  <c r="F58" i="21"/>
  <c r="F42" i="21"/>
  <c r="F41" i="21"/>
  <c r="F57" i="21"/>
  <c r="F56" i="21"/>
  <c r="F40" i="21"/>
  <c r="F55" i="21"/>
  <c r="F39" i="21"/>
  <c r="F49" i="21"/>
  <c r="F54" i="21"/>
  <c r="F38" i="21"/>
  <c r="F53" i="21"/>
  <c r="F37" i="21"/>
  <c r="F52" i="21"/>
  <c r="F51" i="21"/>
  <c r="F50" i="21"/>
  <c r="F242" i="19"/>
  <c r="F257" i="19"/>
  <c r="F241" i="19"/>
  <c r="F256" i="19"/>
  <c r="F240" i="19"/>
  <c r="F255" i="19"/>
  <c r="F239" i="19"/>
  <c r="F254" i="19"/>
  <c r="F238" i="19"/>
  <c r="F253" i="19"/>
  <c r="F237" i="19"/>
  <c r="F252" i="19"/>
  <c r="F236" i="19"/>
  <c r="F251" i="19"/>
  <c r="F235" i="19"/>
  <c r="F250" i="19"/>
  <c r="F234" i="19"/>
  <c r="F249" i="19"/>
  <c r="F233" i="19"/>
  <c r="F248" i="19"/>
  <c r="F232" i="19"/>
  <c r="F247" i="19"/>
  <c r="F246" i="19"/>
  <c r="F245" i="19"/>
  <c r="F244" i="19"/>
  <c r="F243" i="19"/>
  <c r="G283" i="24"/>
  <c r="G267" i="24"/>
  <c r="G282" i="24"/>
  <c r="G266" i="24"/>
  <c r="G281" i="24"/>
  <c r="G265" i="24"/>
  <c r="G280" i="24"/>
  <c r="G279" i="24"/>
  <c r="G278" i="24"/>
  <c r="G277" i="24"/>
  <c r="G276" i="24"/>
  <c r="G275" i="24"/>
  <c r="G274" i="24"/>
  <c r="G289" i="24"/>
  <c r="G273" i="24"/>
  <c r="G288" i="24"/>
  <c r="G272" i="24"/>
  <c r="G287" i="24"/>
  <c r="G271" i="24"/>
  <c r="G286" i="24"/>
  <c r="G270" i="24"/>
  <c r="G285" i="24"/>
  <c r="G269" i="24"/>
  <c r="G284" i="24"/>
  <c r="G268" i="24"/>
  <c r="G277" i="30"/>
  <c r="G276" i="30"/>
  <c r="G275" i="30"/>
  <c r="G274" i="30"/>
  <c r="G289" i="30"/>
  <c r="G273" i="30"/>
  <c r="G288" i="30"/>
  <c r="G272" i="30"/>
  <c r="G287" i="30"/>
  <c r="G271" i="30"/>
  <c r="G286" i="30"/>
  <c r="G270" i="30"/>
  <c r="G285" i="30"/>
  <c r="G269" i="30"/>
  <c r="G284" i="30"/>
  <c r="G268" i="30"/>
  <c r="G283" i="30"/>
  <c r="G267" i="30"/>
  <c r="G282" i="30"/>
  <c r="G266" i="30"/>
  <c r="G281" i="30"/>
  <c r="G265" i="30"/>
  <c r="G280" i="30"/>
  <c r="G279" i="30"/>
  <c r="G278" i="30"/>
  <c r="F250" i="28"/>
  <c r="F234" i="28"/>
  <c r="F249" i="28"/>
  <c r="F233" i="28"/>
  <c r="F248" i="28"/>
  <c r="F232" i="28"/>
  <c r="F247" i="28"/>
  <c r="F246" i="28"/>
  <c r="F245" i="28"/>
  <c r="F244" i="28"/>
  <c r="F243" i="28"/>
  <c r="F242" i="28"/>
  <c r="F257" i="28"/>
  <c r="F241" i="28"/>
  <c r="F256" i="28"/>
  <c r="F240" i="28"/>
  <c r="F255" i="28"/>
  <c r="F239" i="28"/>
  <c r="F254" i="28"/>
  <c r="F238" i="28"/>
  <c r="F252" i="28"/>
  <c r="F236" i="28"/>
  <c r="F251" i="28"/>
  <c r="F235" i="28"/>
  <c r="F253" i="28"/>
  <c r="F237" i="28"/>
  <c r="F60" i="29"/>
  <c r="F44" i="29"/>
  <c r="F41" i="29"/>
  <c r="F59" i="29"/>
  <c r="F43" i="29"/>
  <c r="F57" i="29"/>
  <c r="F58" i="29"/>
  <c r="F42" i="29"/>
  <c r="F56" i="29"/>
  <c r="F40" i="29"/>
  <c r="F55" i="29"/>
  <c r="F39" i="29"/>
  <c r="F54" i="29"/>
  <c r="F38" i="29"/>
  <c r="F53" i="29"/>
  <c r="F37" i="29"/>
  <c r="F52" i="29"/>
  <c r="F51" i="29"/>
  <c r="F50" i="29"/>
  <c r="F49" i="29"/>
  <c r="F45" i="29"/>
  <c r="F48" i="29"/>
  <c r="F47" i="29"/>
  <c r="F61" i="29"/>
  <c r="F46" i="29"/>
  <c r="F256" i="35"/>
  <c r="F240" i="35"/>
  <c r="F255" i="35"/>
  <c r="F239" i="35"/>
  <c r="F254" i="35"/>
  <c r="F238" i="35"/>
  <c r="F253" i="35"/>
  <c r="F237" i="35"/>
  <c r="F252" i="35"/>
  <c r="F236" i="35"/>
  <c r="F251" i="35"/>
  <c r="F235" i="35"/>
  <c r="F250" i="35"/>
  <c r="F234" i="35"/>
  <c r="F244" i="35"/>
  <c r="F243" i="35"/>
  <c r="F247" i="35"/>
  <c r="F257" i="35"/>
  <c r="F249" i="35"/>
  <c r="F248" i="35"/>
  <c r="F246" i="35"/>
  <c r="F245" i="35"/>
  <c r="F241" i="35"/>
  <c r="F242" i="35"/>
  <c r="F233" i="35"/>
  <c r="F232" i="35"/>
  <c r="F252" i="33"/>
  <c r="F236" i="33"/>
  <c r="F251" i="33"/>
  <c r="F235" i="33"/>
  <c r="F250" i="33"/>
  <c r="F234" i="33"/>
  <c r="F249" i="33"/>
  <c r="F233" i="33"/>
  <c r="F248" i="33"/>
  <c r="F232" i="33"/>
  <c r="F247" i="33"/>
  <c r="F246" i="33"/>
  <c r="F245" i="33"/>
  <c r="F256" i="33"/>
  <c r="F240" i="33"/>
  <c r="F255" i="33"/>
  <c r="F239" i="33"/>
  <c r="F244" i="33"/>
  <c r="F243" i="33"/>
  <c r="F242" i="33"/>
  <c r="F241" i="33"/>
  <c r="F238" i="33"/>
  <c r="F237" i="33"/>
  <c r="F253" i="33"/>
  <c r="F257" i="33"/>
  <c r="F254" i="33"/>
  <c r="F252" i="21"/>
  <c r="F236" i="21"/>
  <c r="F251" i="21"/>
  <c r="F235" i="21"/>
  <c r="F250" i="21"/>
  <c r="F234" i="21"/>
  <c r="F249" i="21"/>
  <c r="F233" i="21"/>
  <c r="F248" i="21"/>
  <c r="F232" i="21"/>
  <c r="F247" i="21"/>
  <c r="F246" i="21"/>
  <c r="F245" i="21"/>
  <c r="F244" i="21"/>
  <c r="F243" i="21"/>
  <c r="F242" i="21"/>
  <c r="F257" i="21"/>
  <c r="F241" i="21"/>
  <c r="F256" i="21"/>
  <c r="F240" i="21"/>
  <c r="F254" i="21"/>
  <c r="F238" i="21"/>
  <c r="F253" i="21"/>
  <c r="F237" i="21"/>
  <c r="F255" i="21"/>
  <c r="F239" i="21"/>
  <c r="G276" i="20"/>
  <c r="G275" i="20"/>
  <c r="G274" i="20"/>
  <c r="G289" i="20"/>
  <c r="G273" i="20"/>
  <c r="G288" i="20"/>
  <c r="G272" i="20"/>
  <c r="G287" i="20"/>
  <c r="G271" i="20"/>
  <c r="G286" i="20"/>
  <c r="G270" i="20"/>
  <c r="G285" i="20"/>
  <c r="G269" i="20"/>
  <c r="G284" i="20"/>
  <c r="G268" i="20"/>
  <c r="G283" i="20"/>
  <c r="G267" i="20"/>
  <c r="G282" i="20"/>
  <c r="G266" i="20"/>
  <c r="G281" i="20"/>
  <c r="G265" i="20"/>
  <c r="G280" i="20"/>
  <c r="G279" i="20"/>
  <c r="G278" i="20"/>
  <c r="G277" i="20"/>
  <c r="G288" i="21"/>
  <c r="G272" i="21"/>
  <c r="G287" i="21"/>
  <c r="G271" i="21"/>
  <c r="G286" i="21"/>
  <c r="G270" i="21"/>
  <c r="G285" i="21"/>
  <c r="G269" i="21"/>
  <c r="G284" i="21"/>
  <c r="G268" i="21"/>
  <c r="G283" i="21"/>
  <c r="G267" i="21"/>
  <c r="G282" i="21"/>
  <c r="G266" i="21"/>
  <c r="G281" i="21"/>
  <c r="G265" i="21"/>
  <c r="G280" i="21"/>
  <c r="G279" i="21"/>
  <c r="G278" i="21"/>
  <c r="G277" i="21"/>
  <c r="G276" i="21"/>
  <c r="G275" i="21"/>
  <c r="G274" i="21"/>
  <c r="G289" i="21"/>
  <c r="G273" i="21"/>
  <c r="G281" i="22"/>
  <c r="G265" i="22"/>
  <c r="G280" i="22"/>
  <c r="G279" i="22"/>
  <c r="G278" i="22"/>
  <c r="G277" i="22"/>
  <c r="G276" i="22"/>
  <c r="G275" i="22"/>
  <c r="G274" i="22"/>
  <c r="G289" i="22"/>
  <c r="G273" i="22"/>
  <c r="G288" i="22"/>
  <c r="G272" i="22"/>
  <c r="G287" i="22"/>
  <c r="G271" i="22"/>
  <c r="G286" i="22"/>
  <c r="G270" i="22"/>
  <c r="G285" i="22"/>
  <c r="G269" i="22"/>
  <c r="G284" i="22"/>
  <c r="G268" i="22"/>
  <c r="G283" i="22"/>
  <c r="G267" i="22"/>
  <c r="G282" i="22"/>
  <c r="G266" i="22"/>
  <c r="F53" i="30"/>
  <c r="F37" i="30"/>
  <c r="F50" i="30"/>
  <c r="F52" i="30"/>
  <c r="F51" i="30"/>
  <c r="F49" i="30"/>
  <c r="F48" i="30"/>
  <c r="F47" i="30"/>
  <c r="F46" i="30"/>
  <c r="F61" i="30"/>
  <c r="F45" i="30"/>
  <c r="F60" i="30"/>
  <c r="F44" i="30"/>
  <c r="F54" i="30"/>
  <c r="F59" i="30"/>
  <c r="F43" i="30"/>
  <c r="F58" i="30"/>
  <c r="F42" i="30"/>
  <c r="F57" i="30"/>
  <c r="F41" i="30"/>
  <c r="F56" i="30"/>
  <c r="F40" i="30"/>
  <c r="F55" i="30"/>
  <c r="F39" i="30"/>
  <c r="F38" i="30"/>
  <c r="F61" i="33"/>
  <c r="F45" i="33"/>
  <c r="F58" i="33"/>
  <c r="F57" i="33"/>
  <c r="F60" i="33"/>
  <c r="F44" i="33"/>
  <c r="F42" i="33"/>
  <c r="F40" i="33"/>
  <c r="F59" i="33"/>
  <c r="F43" i="33"/>
  <c r="F41" i="33"/>
  <c r="F55" i="33"/>
  <c r="F39" i="33"/>
  <c r="F54" i="33"/>
  <c r="F38" i="33"/>
  <c r="F47" i="33"/>
  <c r="F53" i="33"/>
  <c r="F37" i="33"/>
  <c r="F52" i="33"/>
  <c r="F50" i="33"/>
  <c r="F48" i="33"/>
  <c r="F51" i="33"/>
  <c r="F49" i="33"/>
  <c r="F46" i="33"/>
  <c r="F56" i="33"/>
  <c r="F59" i="24"/>
  <c r="F43" i="24"/>
  <c r="F58" i="24"/>
  <c r="F42" i="24"/>
  <c r="F56" i="24"/>
  <c r="F40" i="24"/>
  <c r="F55" i="24"/>
  <c r="F57" i="24"/>
  <c r="F41" i="24"/>
  <c r="F39" i="24"/>
  <c r="F53" i="24"/>
  <c r="F37" i="24"/>
  <c r="F52" i="24"/>
  <c r="F60" i="24"/>
  <c r="F51" i="24"/>
  <c r="F50" i="24"/>
  <c r="F54" i="24"/>
  <c r="F49" i="24"/>
  <c r="F45" i="24"/>
  <c r="F48" i="24"/>
  <c r="F47" i="24"/>
  <c r="F46" i="24"/>
  <c r="F38" i="24"/>
  <c r="F61" i="24"/>
  <c r="F44" i="24"/>
  <c r="G285" i="33"/>
  <c r="G269" i="33"/>
  <c r="G284" i="33"/>
  <c r="G268" i="33"/>
  <c r="G283" i="33"/>
  <c r="G267" i="33"/>
  <c r="G282" i="33"/>
  <c r="G266" i="33"/>
  <c r="G281" i="33"/>
  <c r="G265" i="33"/>
  <c r="G280" i="33"/>
  <c r="G279" i="33"/>
  <c r="G278" i="33"/>
  <c r="G277" i="33"/>
  <c r="G276" i="33"/>
  <c r="G275" i="33"/>
  <c r="G274" i="33"/>
  <c r="G289" i="33"/>
  <c r="G273" i="33"/>
  <c r="G288" i="33"/>
  <c r="G272" i="33"/>
  <c r="G287" i="33"/>
  <c r="G271" i="33"/>
  <c r="G286" i="33"/>
  <c r="G270" i="33"/>
  <c r="A23" i="26"/>
  <c r="A23" i="17"/>
  <c r="A23" i="23"/>
  <c r="A23" i="18"/>
  <c r="A23" i="35"/>
  <c r="A23" i="19"/>
  <c r="A23" i="28"/>
  <c r="A23" i="21"/>
  <c r="A23" i="30"/>
  <c r="A23" i="20"/>
  <c r="A23" i="32"/>
  <c r="A23" i="25"/>
  <c r="A23" i="34"/>
  <c r="A23" i="27"/>
  <c r="A23" i="29"/>
  <c r="A23" i="22"/>
  <c r="A23" i="31"/>
  <c r="A23" i="24"/>
  <c r="A23" i="33"/>
  <c r="A18" i="32"/>
  <c r="A18" i="18"/>
  <c r="A18" i="25"/>
  <c r="A18" i="34"/>
  <c r="A18" i="27"/>
  <c r="A18" i="20"/>
  <c r="A18" i="24"/>
  <c r="A18" i="26"/>
  <c r="A18" i="29"/>
  <c r="A18" i="22"/>
  <c r="A18" i="31"/>
  <c r="A18" i="33"/>
  <c r="A18" i="35"/>
  <c r="A18" i="19"/>
  <c r="A18" i="28"/>
  <c r="A18" i="21"/>
  <c r="A18" i="30"/>
  <c r="A18" i="23"/>
  <c r="D18" i="23" s="1"/>
  <c r="A18" i="17"/>
  <c r="A17" i="30"/>
  <c r="A17" i="23"/>
  <c r="A17" i="18"/>
  <c r="A17" i="32"/>
  <c r="A17" i="25"/>
  <c r="A17" i="34"/>
  <c r="A17" i="24"/>
  <c r="A17" i="27"/>
  <c r="A17" i="20"/>
  <c r="A17" i="22"/>
  <c r="A17" i="29"/>
  <c r="A22" i="10"/>
  <c r="A17" i="31"/>
  <c r="A17" i="33"/>
  <c r="A17" i="26"/>
  <c r="A17" i="17"/>
  <c r="A17" i="35"/>
  <c r="A17" i="19"/>
  <c r="A17" i="28"/>
  <c r="A17" i="21"/>
  <c r="A24" i="28"/>
  <c r="A24" i="20"/>
  <c r="A24" i="21"/>
  <c r="A24" i="30"/>
  <c r="A24" i="23"/>
  <c r="A24" i="32"/>
  <c r="A24" i="25"/>
  <c r="A24" i="34"/>
  <c r="A24" i="18"/>
  <c r="A24" i="22"/>
  <c r="A24" i="27"/>
  <c r="A24" i="29"/>
  <c r="A24" i="31"/>
  <c r="A24" i="24"/>
  <c r="A24" i="33"/>
  <c r="A24" i="17"/>
  <c r="A24" i="26"/>
  <c r="A24" i="35"/>
  <c r="A24" i="19"/>
  <c r="A21" i="22"/>
  <c r="A21" i="19"/>
  <c r="D21" i="19" s="1"/>
  <c r="A21" i="31"/>
  <c r="A21" i="24"/>
  <c r="A21" i="17"/>
  <c r="A21" i="33"/>
  <c r="A21" i="26"/>
  <c r="D21" i="26" s="1"/>
  <c r="A21" i="35"/>
  <c r="A21" i="32"/>
  <c r="A21" i="28"/>
  <c r="A21" i="21"/>
  <c r="D21" i="21" s="1"/>
  <c r="A21" i="30"/>
  <c r="A21" i="23"/>
  <c r="A21" i="25"/>
  <c r="A21" i="34"/>
  <c r="A21" i="18"/>
  <c r="A21" i="27"/>
  <c r="A21" i="29"/>
  <c r="A21" i="20"/>
  <c r="A22" i="24"/>
  <c r="A22" i="17"/>
  <c r="A22" i="33"/>
  <c r="A22" i="26"/>
  <c r="A22" i="21"/>
  <c r="A22" i="35"/>
  <c r="A22" i="19"/>
  <c r="A22" i="28"/>
  <c r="A22" i="30"/>
  <c r="A22" i="34"/>
  <c r="A22" i="23"/>
  <c r="A22" i="32"/>
  <c r="A22" i="25"/>
  <c r="A22" i="27"/>
  <c r="A22" i="20"/>
  <c r="A22" i="18"/>
  <c r="A22" i="29"/>
  <c r="A22" i="31"/>
  <c r="A22" i="22"/>
  <c r="F171" i="18"/>
  <c r="F170" i="18"/>
  <c r="F169" i="18"/>
  <c r="F168" i="18"/>
  <c r="F177" i="18"/>
  <c r="F176" i="18"/>
  <c r="F175" i="18"/>
  <c r="F174" i="18"/>
  <c r="F173" i="18"/>
  <c r="F172" i="18"/>
  <c r="F190" i="19"/>
  <c r="F177" i="19"/>
  <c r="F176" i="19"/>
  <c r="F175" i="19"/>
  <c r="F174" i="19"/>
  <c r="F173" i="19"/>
  <c r="F172" i="19"/>
  <c r="F171" i="19"/>
  <c r="F170" i="19"/>
  <c r="F169" i="19"/>
  <c r="F168" i="19"/>
  <c r="F191" i="30"/>
  <c r="F177" i="30"/>
  <c r="F176" i="30"/>
  <c r="F175" i="30"/>
  <c r="F174" i="30"/>
  <c r="F173" i="30"/>
  <c r="F172" i="30"/>
  <c r="F171" i="30"/>
  <c r="F170" i="30"/>
  <c r="F169" i="30"/>
  <c r="F168" i="30"/>
  <c r="F171" i="34"/>
  <c r="F170" i="34"/>
  <c r="F169" i="34"/>
  <c r="F168" i="34"/>
  <c r="F177" i="34"/>
  <c r="F176" i="34"/>
  <c r="F175" i="34"/>
  <c r="F174" i="34"/>
  <c r="F173" i="34"/>
  <c r="F172" i="34"/>
  <c r="F173" i="28"/>
  <c r="F172" i="28"/>
  <c r="F171" i="28"/>
  <c r="F170" i="28"/>
  <c r="F169" i="28"/>
  <c r="F168" i="28"/>
  <c r="F177" i="28"/>
  <c r="F176" i="28"/>
  <c r="F175" i="28"/>
  <c r="F174" i="28"/>
  <c r="F191" i="27"/>
  <c r="F177" i="27"/>
  <c r="F176" i="27"/>
  <c r="F175" i="27"/>
  <c r="F174" i="27"/>
  <c r="F173" i="27"/>
  <c r="F172" i="27"/>
  <c r="F171" i="27"/>
  <c r="F170" i="27"/>
  <c r="F169" i="27"/>
  <c r="F168" i="27"/>
  <c r="F175" i="21"/>
  <c r="F174" i="21"/>
  <c r="F173" i="21"/>
  <c r="F172" i="21"/>
  <c r="F171" i="21"/>
  <c r="F170" i="21"/>
  <c r="F169" i="21"/>
  <c r="F168" i="21"/>
  <c r="F177" i="21"/>
  <c r="F176" i="21"/>
  <c r="F169" i="26"/>
  <c r="F168" i="26"/>
  <c r="F177" i="26"/>
  <c r="F176" i="26"/>
  <c r="F175" i="26"/>
  <c r="F174" i="26"/>
  <c r="F173" i="26"/>
  <c r="F172" i="26"/>
  <c r="F171" i="26"/>
  <c r="F170" i="26"/>
  <c r="F191" i="22"/>
  <c r="F169" i="22"/>
  <c r="F168" i="22"/>
  <c r="F177" i="22"/>
  <c r="F176" i="22"/>
  <c r="F175" i="22"/>
  <c r="F174" i="22"/>
  <c r="F173" i="22"/>
  <c r="F172" i="22"/>
  <c r="F171" i="22"/>
  <c r="F170" i="22"/>
  <c r="F177" i="33"/>
  <c r="F176" i="33"/>
  <c r="F175" i="33"/>
  <c r="F174" i="33"/>
  <c r="F173" i="33"/>
  <c r="F172" i="33"/>
  <c r="F171" i="33"/>
  <c r="F170" i="33"/>
  <c r="F169" i="33"/>
  <c r="F168" i="33"/>
  <c r="F177" i="20"/>
  <c r="F176" i="20"/>
  <c r="F175" i="20"/>
  <c r="F174" i="20"/>
  <c r="F173" i="20"/>
  <c r="F172" i="20"/>
  <c r="F171" i="20"/>
  <c r="F170" i="20"/>
  <c r="F169" i="20"/>
  <c r="F168" i="20"/>
  <c r="F173" i="24"/>
  <c r="F172" i="24"/>
  <c r="F171" i="24"/>
  <c r="F170" i="24"/>
  <c r="F169" i="24"/>
  <c r="F168" i="24"/>
  <c r="F177" i="24"/>
  <c r="F176" i="24"/>
  <c r="F175" i="24"/>
  <c r="F174" i="24"/>
  <c r="F171" i="31"/>
  <c r="F170" i="31"/>
  <c r="F169" i="31"/>
  <c r="F168" i="31"/>
  <c r="F177" i="31"/>
  <c r="F176" i="31"/>
  <c r="F175" i="31"/>
  <c r="F174" i="31"/>
  <c r="F173" i="31"/>
  <c r="F172" i="31"/>
  <c r="F177" i="23"/>
  <c r="F176" i="23"/>
  <c r="F175" i="23"/>
  <c r="F174" i="23"/>
  <c r="F173" i="23"/>
  <c r="F172" i="23"/>
  <c r="F171" i="23"/>
  <c r="F170" i="23"/>
  <c r="F169" i="23"/>
  <c r="F168" i="23"/>
  <c r="F192" i="25"/>
  <c r="F175" i="25"/>
  <c r="F174" i="25"/>
  <c r="F173" i="25"/>
  <c r="F172" i="25"/>
  <c r="F171" i="25"/>
  <c r="F170" i="25"/>
  <c r="F169" i="25"/>
  <c r="F168" i="25"/>
  <c r="F177" i="25"/>
  <c r="F176" i="25"/>
  <c r="F177" i="32"/>
  <c r="F176" i="32"/>
  <c r="F175" i="32"/>
  <c r="F174" i="32"/>
  <c r="F173" i="32"/>
  <c r="F172" i="32"/>
  <c r="F171" i="32"/>
  <c r="F170" i="32"/>
  <c r="F169" i="32"/>
  <c r="F168" i="32"/>
  <c r="F177" i="29"/>
  <c r="F176" i="29"/>
  <c r="F175" i="29"/>
  <c r="F174" i="29"/>
  <c r="F173" i="29"/>
  <c r="F172" i="29"/>
  <c r="F171" i="29"/>
  <c r="F170" i="29"/>
  <c r="F169" i="29"/>
  <c r="F168" i="29"/>
  <c r="F189" i="35"/>
  <c r="F177" i="35"/>
  <c r="F176" i="35"/>
  <c r="F175" i="35"/>
  <c r="F174" i="35"/>
  <c r="F173" i="35"/>
  <c r="F172" i="35"/>
  <c r="F171" i="35"/>
  <c r="F170" i="35"/>
  <c r="F169" i="35"/>
  <c r="F168" i="35"/>
  <c r="G112" i="32"/>
  <c r="G111" i="32"/>
  <c r="G110" i="32"/>
  <c r="G109" i="32"/>
  <c r="G108" i="32"/>
  <c r="G107" i="32"/>
  <c r="G106" i="32"/>
  <c r="G105" i="32"/>
  <c r="G104" i="32"/>
  <c r="G103" i="32"/>
  <c r="G106" i="18"/>
  <c r="G105" i="18"/>
  <c r="G103" i="18"/>
  <c r="G112" i="18"/>
  <c r="G104" i="18"/>
  <c r="G111" i="18"/>
  <c r="G110" i="18"/>
  <c r="G109" i="18"/>
  <c r="G108" i="18"/>
  <c r="G107" i="18"/>
  <c r="G121" i="30"/>
  <c r="G112" i="30"/>
  <c r="G111" i="30"/>
  <c r="G109" i="30"/>
  <c r="G108" i="30"/>
  <c r="G107" i="30"/>
  <c r="G106" i="30"/>
  <c r="G105" i="30"/>
  <c r="G110" i="30"/>
  <c r="G104" i="30"/>
  <c r="G103" i="30"/>
  <c r="G112" i="33"/>
  <c r="G111" i="33"/>
  <c r="G110" i="33"/>
  <c r="G109" i="33"/>
  <c r="G108" i="33"/>
  <c r="G107" i="33"/>
  <c r="G106" i="33"/>
  <c r="G105" i="33"/>
  <c r="G104" i="33"/>
  <c r="G103" i="33"/>
  <c r="G125" i="19"/>
  <c r="G112" i="19"/>
  <c r="G111" i="19"/>
  <c r="G110" i="19"/>
  <c r="G109" i="19"/>
  <c r="G108" i="19"/>
  <c r="G107" i="19"/>
  <c r="G106" i="19"/>
  <c r="G105" i="19"/>
  <c r="G104" i="19"/>
  <c r="G103" i="19"/>
  <c r="G125" i="22"/>
  <c r="G104" i="22"/>
  <c r="G103" i="22"/>
  <c r="G112" i="22"/>
  <c r="G111" i="22"/>
  <c r="G110" i="22"/>
  <c r="G109" i="22"/>
  <c r="G108" i="22"/>
  <c r="G107" i="22"/>
  <c r="G106" i="22"/>
  <c r="G105" i="22"/>
  <c r="G108" i="28"/>
  <c r="G107" i="28"/>
  <c r="G105" i="28"/>
  <c r="G104" i="28"/>
  <c r="G103" i="28"/>
  <c r="G106" i="28"/>
  <c r="G112" i="28"/>
  <c r="G111" i="28"/>
  <c r="G110" i="28"/>
  <c r="G109" i="28"/>
  <c r="G106" i="34"/>
  <c r="G105" i="34"/>
  <c r="G103" i="34"/>
  <c r="G112" i="34"/>
  <c r="G111" i="34"/>
  <c r="G104" i="34"/>
  <c r="G110" i="34"/>
  <c r="G109" i="34"/>
  <c r="G108" i="34"/>
  <c r="G107" i="34"/>
  <c r="G110" i="21"/>
  <c r="G109" i="21"/>
  <c r="G107" i="21"/>
  <c r="G108" i="21"/>
  <c r="G106" i="21"/>
  <c r="G105" i="21"/>
  <c r="G104" i="21"/>
  <c r="G103" i="21"/>
  <c r="G112" i="21"/>
  <c r="G111" i="21"/>
  <c r="G116" i="25"/>
  <c r="G110" i="25"/>
  <c r="G109" i="25"/>
  <c r="G107" i="25"/>
  <c r="G106" i="25"/>
  <c r="G105" i="25"/>
  <c r="G104" i="25"/>
  <c r="G103" i="25"/>
  <c r="G108" i="25"/>
  <c r="G112" i="25"/>
  <c r="G111" i="25"/>
  <c r="G113" i="27"/>
  <c r="G112" i="27"/>
  <c r="G111" i="27"/>
  <c r="G110" i="27"/>
  <c r="G109" i="27"/>
  <c r="G108" i="27"/>
  <c r="G107" i="27"/>
  <c r="G106" i="27"/>
  <c r="G105" i="27"/>
  <c r="G104" i="27"/>
  <c r="G103" i="27"/>
  <c r="G124" i="26"/>
  <c r="G104" i="26"/>
  <c r="G103" i="26"/>
  <c r="G112" i="26"/>
  <c r="G111" i="26"/>
  <c r="G110" i="26"/>
  <c r="G109" i="26"/>
  <c r="G108" i="26"/>
  <c r="G107" i="26"/>
  <c r="G106" i="26"/>
  <c r="G105" i="26"/>
  <c r="G112" i="20"/>
  <c r="G111" i="20"/>
  <c r="G110" i="20"/>
  <c r="G109" i="20"/>
  <c r="G108" i="20"/>
  <c r="G107" i="20"/>
  <c r="G106" i="20"/>
  <c r="G105" i="20"/>
  <c r="G104" i="20"/>
  <c r="G103" i="20"/>
  <c r="G108" i="24"/>
  <c r="G107" i="24"/>
  <c r="G105" i="24"/>
  <c r="G104" i="24"/>
  <c r="G103" i="24"/>
  <c r="G106" i="24"/>
  <c r="G112" i="24"/>
  <c r="G111" i="24"/>
  <c r="G110" i="24"/>
  <c r="G109" i="24"/>
  <c r="G111" i="23"/>
  <c r="G110" i="23"/>
  <c r="G109" i="23"/>
  <c r="G108" i="23"/>
  <c r="G107" i="23"/>
  <c r="G106" i="23"/>
  <c r="G105" i="23"/>
  <c r="G104" i="23"/>
  <c r="G103" i="23"/>
  <c r="G112" i="23"/>
  <c r="G106" i="31"/>
  <c r="G105" i="31"/>
  <c r="G103" i="31"/>
  <c r="G112" i="31"/>
  <c r="G111" i="31"/>
  <c r="G110" i="31"/>
  <c r="G109" i="31"/>
  <c r="G108" i="31"/>
  <c r="G107" i="31"/>
  <c r="G104" i="31"/>
  <c r="G112" i="29"/>
  <c r="G111" i="29"/>
  <c r="G110" i="29"/>
  <c r="G109" i="29"/>
  <c r="G108" i="29"/>
  <c r="G107" i="29"/>
  <c r="G106" i="29"/>
  <c r="G105" i="29"/>
  <c r="G104" i="29"/>
  <c r="G103" i="29"/>
  <c r="G123" i="35"/>
  <c r="G112" i="35"/>
  <c r="G111" i="35"/>
  <c r="G110" i="35"/>
  <c r="G109" i="35"/>
  <c r="G108" i="35"/>
  <c r="G107" i="35"/>
  <c r="G106" i="35"/>
  <c r="G105" i="35"/>
  <c r="G104" i="35"/>
  <c r="G103" i="35"/>
  <c r="B34" i="23"/>
  <c r="I205" i="20"/>
  <c r="B262" i="33"/>
  <c r="F187" i="22"/>
  <c r="D26" i="33"/>
  <c r="B197" i="20"/>
  <c r="E155" i="24"/>
  <c r="E154" i="24"/>
  <c r="E152" i="18"/>
  <c r="I206" i="20"/>
  <c r="D25" i="24"/>
  <c r="F184" i="35"/>
  <c r="E158" i="31"/>
  <c r="E155" i="31"/>
  <c r="E157" i="31"/>
  <c r="B34" i="20"/>
  <c r="I203" i="23"/>
  <c r="E156" i="24"/>
  <c r="I203" i="28"/>
  <c r="E157" i="18"/>
  <c r="E150" i="24"/>
  <c r="E158" i="18"/>
  <c r="B147" i="18"/>
  <c r="E158" i="24"/>
  <c r="I205" i="23"/>
  <c r="E153" i="24"/>
  <c r="E157" i="24"/>
  <c r="B147" i="24"/>
  <c r="E156" i="18"/>
  <c r="E151" i="18"/>
  <c r="E154" i="18"/>
  <c r="B34" i="24"/>
  <c r="B197" i="23"/>
  <c r="F184" i="30"/>
  <c r="F180" i="22"/>
  <c r="F184" i="22"/>
  <c r="E150" i="32"/>
  <c r="E156" i="31"/>
  <c r="F179" i="22"/>
  <c r="F167" i="22"/>
  <c r="E153" i="32"/>
  <c r="B229" i="19"/>
  <c r="I204" i="23"/>
  <c r="E157" i="22"/>
  <c r="B322" i="35"/>
  <c r="E322" i="35" s="1"/>
  <c r="F322" i="35" s="1"/>
  <c r="B219" i="35"/>
  <c r="C219" i="35" s="1"/>
  <c r="B137" i="34"/>
  <c r="B322" i="33"/>
  <c r="E322" i="33" s="1"/>
  <c r="F322" i="33" s="1"/>
  <c r="B219" i="33"/>
  <c r="C219" i="33" s="1"/>
  <c r="B322" i="32"/>
  <c r="E322" i="32" s="1"/>
  <c r="F322" i="32" s="1"/>
  <c r="B137" i="32"/>
  <c r="C137" i="32" s="1"/>
  <c r="B322" i="31"/>
  <c r="E322" i="31" s="1"/>
  <c r="F322" i="31" s="1"/>
  <c r="B219" i="31"/>
  <c r="C219" i="31" s="1"/>
  <c r="B137" i="31"/>
  <c r="C137" i="31" s="1"/>
  <c r="B322" i="23"/>
  <c r="E322" i="23" s="1"/>
  <c r="F322" i="23" s="1"/>
  <c r="B219" i="23"/>
  <c r="C219" i="23" s="1"/>
  <c r="F21" i="23"/>
  <c r="H21" i="23" s="1"/>
  <c r="B322" i="21"/>
  <c r="E322" i="21" s="1"/>
  <c r="F322" i="21" s="1"/>
  <c r="B219" i="21"/>
  <c r="C219" i="21" s="1"/>
  <c r="B322" i="18"/>
  <c r="E322" i="18" s="1"/>
  <c r="F322" i="18" s="1"/>
  <c r="B219" i="18"/>
  <c r="C219" i="18" s="1"/>
  <c r="B137" i="17"/>
  <c r="B322" i="34"/>
  <c r="E322" i="34" s="1"/>
  <c r="F322" i="34" s="1"/>
  <c r="B219" i="34"/>
  <c r="B219" i="32"/>
  <c r="C219" i="32" s="1"/>
  <c r="B322" i="24"/>
  <c r="E322" i="24" s="1"/>
  <c r="F322" i="24" s="1"/>
  <c r="B137" i="24"/>
  <c r="C137" i="24" s="1"/>
  <c r="F21" i="21"/>
  <c r="H21" i="21" s="1"/>
  <c r="F21" i="33"/>
  <c r="H21" i="33" s="1"/>
  <c r="B322" i="30"/>
  <c r="E322" i="30" s="1"/>
  <c r="F322" i="30" s="1"/>
  <c r="B137" i="25"/>
  <c r="B219" i="24"/>
  <c r="C219" i="24" s="1"/>
  <c r="F21" i="24"/>
  <c r="H21" i="24" s="1"/>
  <c r="F21" i="22"/>
  <c r="H21" i="22" s="1"/>
  <c r="F21" i="20"/>
  <c r="H21" i="20" s="1"/>
  <c r="F21" i="18"/>
  <c r="H21" i="18" s="1"/>
  <c r="B322" i="17"/>
  <c r="E322" i="17" s="1"/>
  <c r="F322" i="17" s="1"/>
  <c r="B219" i="17"/>
  <c r="F21" i="26"/>
  <c r="H21" i="26" s="1"/>
  <c r="F21" i="35"/>
  <c r="H21" i="35" s="1"/>
  <c r="F21" i="34"/>
  <c r="H21" i="34" s="1"/>
  <c r="F21" i="32"/>
  <c r="H21" i="32" s="1"/>
  <c r="B219" i="30"/>
  <c r="C219" i="30" s="1"/>
  <c r="B137" i="30"/>
  <c r="C137" i="30" s="1"/>
  <c r="B322" i="29"/>
  <c r="E322" i="29" s="1"/>
  <c r="F322" i="29" s="1"/>
  <c r="B137" i="29"/>
  <c r="C137" i="29" s="1"/>
  <c r="B137" i="28"/>
  <c r="C137" i="28" s="1"/>
  <c r="B322" i="27"/>
  <c r="E322" i="27" s="1"/>
  <c r="F322" i="27" s="1"/>
  <c r="B137" i="27"/>
  <c r="C137" i="27" s="1"/>
  <c r="B322" i="26"/>
  <c r="E322" i="26" s="1"/>
  <c r="F322" i="26" s="1"/>
  <c r="B137" i="26"/>
  <c r="C137" i="26" s="1"/>
  <c r="B322" i="25"/>
  <c r="E322" i="25" s="1"/>
  <c r="F322" i="25" s="1"/>
  <c r="B219" i="25"/>
  <c r="C219" i="25" s="1"/>
  <c r="F21" i="25"/>
  <c r="H21" i="25" s="1"/>
  <c r="F21" i="19"/>
  <c r="H21" i="19" s="1"/>
  <c r="F21" i="31"/>
  <c r="H21" i="31" s="1"/>
  <c r="B219" i="29"/>
  <c r="C219" i="29" s="1"/>
  <c r="B322" i="28"/>
  <c r="E322" i="28" s="1"/>
  <c r="F322" i="28" s="1"/>
  <c r="B219" i="28"/>
  <c r="C219" i="28" s="1"/>
  <c r="B219" i="27"/>
  <c r="C219" i="27" s="1"/>
  <c r="B219" i="26"/>
  <c r="F21" i="28"/>
  <c r="H21" i="28" s="1"/>
  <c r="B137" i="35"/>
  <c r="C137" i="35" s="1"/>
  <c r="B137" i="33"/>
  <c r="C137" i="33" s="1"/>
  <c r="B137" i="23"/>
  <c r="C137" i="23" s="1"/>
  <c r="B219" i="22"/>
  <c r="C219" i="22" s="1"/>
  <c r="B137" i="22"/>
  <c r="C137" i="22" s="1"/>
  <c r="B137" i="21"/>
  <c r="C137" i="21" s="1"/>
  <c r="B322" i="19"/>
  <c r="E322" i="19" s="1"/>
  <c r="F322" i="19" s="1"/>
  <c r="B219" i="19"/>
  <c r="C219" i="19" s="1"/>
  <c r="B137" i="19"/>
  <c r="F21" i="30"/>
  <c r="H21" i="30" s="1"/>
  <c r="B322" i="20"/>
  <c r="E322" i="20" s="1"/>
  <c r="F322" i="20" s="1"/>
  <c r="F21" i="17"/>
  <c r="H21" i="17" s="1"/>
  <c r="F21" i="27"/>
  <c r="H21" i="27" s="1"/>
  <c r="B219" i="20"/>
  <c r="C219" i="20" s="1"/>
  <c r="B137" i="18"/>
  <c r="C137" i="18" s="1"/>
  <c r="B322" i="22"/>
  <c r="E322" i="22" s="1"/>
  <c r="F322" i="22" s="1"/>
  <c r="F21" i="29"/>
  <c r="H21" i="29" s="1"/>
  <c r="B137" i="20"/>
  <c r="C137" i="20" s="1"/>
  <c r="F24" i="33"/>
  <c r="H24" i="33" s="1"/>
  <c r="F24" i="32"/>
  <c r="H24" i="32" s="1"/>
  <c r="B222" i="30"/>
  <c r="C222" i="30" s="1"/>
  <c r="B140" i="30"/>
  <c r="C140" i="30" s="1"/>
  <c r="B325" i="29"/>
  <c r="E325" i="29" s="1"/>
  <c r="F325" i="29" s="1"/>
  <c r="B140" i="29"/>
  <c r="C140" i="29" s="1"/>
  <c r="B325" i="28"/>
  <c r="E325" i="28" s="1"/>
  <c r="F325" i="28" s="1"/>
  <c r="B140" i="28"/>
  <c r="C140" i="28" s="1"/>
  <c r="B140" i="27"/>
  <c r="C140" i="27" s="1"/>
  <c r="B325" i="26"/>
  <c r="E325" i="26" s="1"/>
  <c r="F325" i="26" s="1"/>
  <c r="B140" i="26"/>
  <c r="C140" i="26" s="1"/>
  <c r="B325" i="25"/>
  <c r="E325" i="25" s="1"/>
  <c r="F325" i="25" s="1"/>
  <c r="B222" i="25"/>
  <c r="C222" i="25" s="1"/>
  <c r="F24" i="22"/>
  <c r="H24" i="22" s="1"/>
  <c r="F24" i="21"/>
  <c r="H24" i="21" s="1"/>
  <c r="B222" i="23"/>
  <c r="C222" i="23" s="1"/>
  <c r="B222" i="21"/>
  <c r="C222" i="21" s="1"/>
  <c r="F24" i="34"/>
  <c r="H24" i="34" s="1"/>
  <c r="F24" i="31"/>
  <c r="H24" i="31" s="1"/>
  <c r="B222" i="29"/>
  <c r="C222" i="29" s="1"/>
  <c r="B222" i="28"/>
  <c r="C222" i="28" s="1"/>
  <c r="B222" i="27"/>
  <c r="C222" i="27" s="1"/>
  <c r="B222" i="26"/>
  <c r="C222" i="26" s="1"/>
  <c r="F24" i="24"/>
  <c r="H24" i="24" s="1"/>
  <c r="F24" i="25"/>
  <c r="H24" i="25" s="1"/>
  <c r="B325" i="20"/>
  <c r="E325" i="20" s="1"/>
  <c r="F325" i="20" s="1"/>
  <c r="F24" i="19"/>
  <c r="H24" i="19" s="1"/>
  <c r="B325" i="22"/>
  <c r="E325" i="22" s="1"/>
  <c r="F325" i="22" s="1"/>
  <c r="B222" i="20"/>
  <c r="B140" i="20"/>
  <c r="C140" i="20" s="1"/>
  <c r="F24" i="17"/>
  <c r="H24" i="17" s="1"/>
  <c r="B325" i="35"/>
  <c r="E325" i="35" s="1"/>
  <c r="F325" i="35" s="1"/>
  <c r="B140" i="35"/>
  <c r="C140" i="35" s="1"/>
  <c r="B325" i="33"/>
  <c r="E325" i="33" s="1"/>
  <c r="F325" i="33" s="1"/>
  <c r="B140" i="33"/>
  <c r="C140" i="33" s="1"/>
  <c r="B325" i="32"/>
  <c r="E325" i="32" s="1"/>
  <c r="F325" i="32" s="1"/>
  <c r="F24" i="29"/>
  <c r="H24" i="29" s="1"/>
  <c r="F24" i="28"/>
  <c r="H24" i="28" s="1"/>
  <c r="F24" i="27"/>
  <c r="H24" i="27" s="1"/>
  <c r="F24" i="26"/>
  <c r="H24" i="26" s="1"/>
  <c r="B325" i="24"/>
  <c r="E325" i="24" s="1"/>
  <c r="F325" i="24" s="1"/>
  <c r="B140" i="23"/>
  <c r="C140" i="23" s="1"/>
  <c r="B222" i="22"/>
  <c r="C222" i="22" s="1"/>
  <c r="B140" i="22"/>
  <c r="C140" i="22" s="1"/>
  <c r="B140" i="21"/>
  <c r="B325" i="19"/>
  <c r="E325" i="19" s="1"/>
  <c r="F325" i="19" s="1"/>
  <c r="B222" i="19"/>
  <c r="C222" i="19" s="1"/>
  <c r="B140" i="19"/>
  <c r="C140" i="19" s="1"/>
  <c r="B325" i="18"/>
  <c r="E325" i="18" s="1"/>
  <c r="F325" i="18" s="1"/>
  <c r="B140" i="18"/>
  <c r="C140" i="18" s="1"/>
  <c r="B325" i="23"/>
  <c r="E325" i="23" s="1"/>
  <c r="F325" i="23" s="1"/>
  <c r="B325" i="21"/>
  <c r="E325" i="21" s="1"/>
  <c r="F325" i="21" s="1"/>
  <c r="B222" i="35"/>
  <c r="C222" i="35" s="1"/>
  <c r="B140" i="34"/>
  <c r="C140" i="34" s="1"/>
  <c r="B222" i="33"/>
  <c r="C222" i="33" s="1"/>
  <c r="B140" i="32"/>
  <c r="C140" i="32" s="1"/>
  <c r="B325" i="31"/>
  <c r="E325" i="31" s="1"/>
  <c r="F325" i="31" s="1"/>
  <c r="B222" i="31"/>
  <c r="C222" i="31" s="1"/>
  <c r="B140" i="31"/>
  <c r="C140" i="31" s="1"/>
  <c r="F24" i="30"/>
  <c r="H24" i="30" s="1"/>
  <c r="F24" i="35"/>
  <c r="H24" i="35" s="1"/>
  <c r="B325" i="30"/>
  <c r="E325" i="30" s="1"/>
  <c r="F325" i="30" s="1"/>
  <c r="B140" i="25"/>
  <c r="C140" i="25" s="1"/>
  <c r="B222" i="24"/>
  <c r="C222" i="24" s="1"/>
  <c r="F24" i="23"/>
  <c r="H24" i="23" s="1"/>
  <c r="F24" i="20"/>
  <c r="H24" i="20" s="1"/>
  <c r="B222" i="17"/>
  <c r="F24" i="18"/>
  <c r="H24" i="18" s="1"/>
  <c r="B222" i="18"/>
  <c r="B222" i="34"/>
  <c r="C222" i="34" s="1"/>
  <c r="B140" i="17"/>
  <c r="B325" i="34"/>
  <c r="E325" i="34" s="1"/>
  <c r="F325" i="34" s="1"/>
  <c r="B222" i="32"/>
  <c r="C222" i="32" s="1"/>
  <c r="B140" i="24"/>
  <c r="C140" i="24" s="1"/>
  <c r="B325" i="17"/>
  <c r="E325" i="17" s="1"/>
  <c r="F325" i="17" s="1"/>
  <c r="B325" i="27"/>
  <c r="E325" i="27" s="1"/>
  <c r="F325" i="27" s="1"/>
  <c r="B66" i="20"/>
  <c r="F180" i="30"/>
  <c r="B136" i="35"/>
  <c r="C136" i="35" s="1"/>
  <c r="B136" i="33"/>
  <c r="C136" i="33" s="1"/>
  <c r="F20" i="31"/>
  <c r="F20" i="28"/>
  <c r="B136" i="23"/>
  <c r="C136" i="23" s="1"/>
  <c r="B218" i="22"/>
  <c r="C218" i="22" s="1"/>
  <c r="B136" i="22"/>
  <c r="C136" i="22" s="1"/>
  <c r="B136" i="21"/>
  <c r="C136" i="21" s="1"/>
  <c r="B321" i="19"/>
  <c r="B218" i="19"/>
  <c r="C218" i="19" s="1"/>
  <c r="B136" i="19"/>
  <c r="C136" i="19" s="1"/>
  <c r="B136" i="18"/>
  <c r="C136" i="18" s="1"/>
  <c r="F20" i="17"/>
  <c r="B321" i="35"/>
  <c r="B218" i="35"/>
  <c r="C218" i="35" s="1"/>
  <c r="B136" i="34"/>
  <c r="C136" i="34" s="1"/>
  <c r="B321" i="33"/>
  <c r="B218" i="33"/>
  <c r="C218" i="33" s="1"/>
  <c r="B136" i="32"/>
  <c r="C136" i="32" s="1"/>
  <c r="B321" i="31"/>
  <c r="B218" i="31"/>
  <c r="C218" i="31" s="1"/>
  <c r="B136" i="31"/>
  <c r="C136" i="31" s="1"/>
  <c r="F20" i="29"/>
  <c r="F20" i="27"/>
  <c r="F20" i="26"/>
  <c r="B321" i="23"/>
  <c r="B218" i="23"/>
  <c r="C218" i="23" s="1"/>
  <c r="B321" i="21"/>
  <c r="B218" i="21"/>
  <c r="C218" i="21" s="1"/>
  <c r="B321" i="18"/>
  <c r="B218" i="18"/>
  <c r="C218" i="18" s="1"/>
  <c r="B321" i="34"/>
  <c r="B218" i="34"/>
  <c r="C218" i="34" s="1"/>
  <c r="B321" i="32"/>
  <c r="B218" i="32"/>
  <c r="C218" i="32" s="1"/>
  <c r="F20" i="30"/>
  <c r="B136" i="24"/>
  <c r="C136" i="24" s="1"/>
  <c r="B136" i="17"/>
  <c r="B321" i="26"/>
  <c r="B321" i="30"/>
  <c r="B136" i="25"/>
  <c r="C136" i="25" s="1"/>
  <c r="B321" i="24"/>
  <c r="B218" i="24"/>
  <c r="C218" i="24" s="1"/>
  <c r="B321" i="17"/>
  <c r="B218" i="17"/>
  <c r="B218" i="27"/>
  <c r="C218" i="27" s="1"/>
  <c r="B218" i="26"/>
  <c r="B218" i="30"/>
  <c r="C218" i="30" s="1"/>
  <c r="B136" i="30"/>
  <c r="C136" i="30" s="1"/>
  <c r="B136" i="29"/>
  <c r="C136" i="29" s="1"/>
  <c r="B136" i="28"/>
  <c r="C136" i="28" s="1"/>
  <c r="B321" i="27"/>
  <c r="B136" i="27"/>
  <c r="C136" i="27" s="1"/>
  <c r="B136" i="26"/>
  <c r="C136" i="26" s="1"/>
  <c r="B321" i="25"/>
  <c r="B218" i="25"/>
  <c r="F20" i="23"/>
  <c r="F20" i="21"/>
  <c r="B321" i="29"/>
  <c r="B218" i="29"/>
  <c r="C218" i="29" s="1"/>
  <c r="B321" i="28"/>
  <c r="B218" i="28"/>
  <c r="C218" i="28" s="1"/>
  <c r="F20" i="24"/>
  <c r="F20" i="35"/>
  <c r="B321" i="22"/>
  <c r="B321" i="20"/>
  <c r="B218" i="20"/>
  <c r="C218" i="20" s="1"/>
  <c r="B136" i="20"/>
  <c r="C136" i="20" s="1"/>
  <c r="F20" i="34"/>
  <c r="F20" i="22"/>
  <c r="F20" i="25"/>
  <c r="F20" i="32"/>
  <c r="F20" i="19"/>
  <c r="F20" i="33"/>
  <c r="F20" i="18"/>
  <c r="F20" i="20"/>
  <c r="B324" i="30"/>
  <c r="E324" i="30" s="1"/>
  <c r="F324" i="30" s="1"/>
  <c r="F23" i="30"/>
  <c r="H23" i="30" s="1"/>
  <c r="B324" i="27"/>
  <c r="E324" i="27" s="1"/>
  <c r="F324" i="27" s="1"/>
  <c r="B139" i="25"/>
  <c r="C139" i="25" s="1"/>
  <c r="B221" i="24"/>
  <c r="C221" i="24" s="1"/>
  <c r="B324" i="17"/>
  <c r="E324" i="17" s="1"/>
  <c r="F324" i="17" s="1"/>
  <c r="B221" i="17"/>
  <c r="B221" i="22"/>
  <c r="C221" i="22" s="1"/>
  <c r="B221" i="30"/>
  <c r="C221" i="30" s="1"/>
  <c r="B139" i="30"/>
  <c r="C139" i="30" s="1"/>
  <c r="B324" i="29"/>
  <c r="E324" i="29" s="1"/>
  <c r="F324" i="29" s="1"/>
  <c r="B139" i="29"/>
  <c r="C139" i="29" s="1"/>
  <c r="B139" i="28"/>
  <c r="C139" i="28" s="1"/>
  <c r="B139" i="27"/>
  <c r="C139" i="27" s="1"/>
  <c r="B324" i="26"/>
  <c r="E324" i="26" s="1"/>
  <c r="F324" i="26" s="1"/>
  <c r="B139" i="26"/>
  <c r="C139" i="26" s="1"/>
  <c r="B324" i="25"/>
  <c r="E324" i="25" s="1"/>
  <c r="F324" i="25" s="1"/>
  <c r="B221" i="25"/>
  <c r="C221" i="25" s="1"/>
  <c r="B221" i="29"/>
  <c r="B324" i="28"/>
  <c r="E324" i="28" s="1"/>
  <c r="F324" i="28" s="1"/>
  <c r="B221" i="28"/>
  <c r="C221" i="28" s="1"/>
  <c r="B221" i="27"/>
  <c r="C221" i="27" s="1"/>
  <c r="B221" i="26"/>
  <c r="C221" i="26" s="1"/>
  <c r="F23" i="23"/>
  <c r="H23" i="23" s="1"/>
  <c r="F23" i="20"/>
  <c r="H23" i="20" s="1"/>
  <c r="F23" i="18"/>
  <c r="H23" i="18" s="1"/>
  <c r="F23" i="25"/>
  <c r="H23" i="25" s="1"/>
  <c r="F23" i="35"/>
  <c r="H23" i="35" s="1"/>
  <c r="F23" i="33"/>
  <c r="H23" i="33" s="1"/>
  <c r="F23" i="21"/>
  <c r="H23" i="21" s="1"/>
  <c r="B324" i="20"/>
  <c r="E324" i="20" s="1"/>
  <c r="F324" i="20" s="1"/>
  <c r="B324" i="24"/>
  <c r="E324" i="24" s="1"/>
  <c r="F324" i="24" s="1"/>
  <c r="B139" i="21"/>
  <c r="C139" i="21" s="1"/>
  <c r="F23" i="32"/>
  <c r="H23" i="32" s="1"/>
  <c r="F23" i="31"/>
  <c r="H23" i="31" s="1"/>
  <c r="F23" i="24"/>
  <c r="H23" i="24" s="1"/>
  <c r="B324" i="22"/>
  <c r="E324" i="22" s="1"/>
  <c r="F324" i="22" s="1"/>
  <c r="F23" i="22"/>
  <c r="H23" i="22" s="1"/>
  <c r="B221" i="20"/>
  <c r="C221" i="20" s="1"/>
  <c r="B139" i="20"/>
  <c r="C139" i="20" s="1"/>
  <c r="B139" i="23"/>
  <c r="C139" i="23" s="1"/>
  <c r="B139" i="35"/>
  <c r="C139" i="35" s="1"/>
  <c r="F23" i="34"/>
  <c r="H23" i="34" s="1"/>
  <c r="B324" i="33"/>
  <c r="E324" i="33" s="1"/>
  <c r="F324" i="33" s="1"/>
  <c r="B139" i="33"/>
  <c r="C139" i="33" s="1"/>
  <c r="B139" i="22"/>
  <c r="C139" i="22" s="1"/>
  <c r="B324" i="34"/>
  <c r="E324" i="34" s="1"/>
  <c r="F324" i="34" s="1"/>
  <c r="B221" i="34"/>
  <c r="C221" i="34" s="1"/>
  <c r="B221" i="32"/>
  <c r="C221" i="32" s="1"/>
  <c r="F23" i="29"/>
  <c r="H23" i="29" s="1"/>
  <c r="F23" i="28"/>
  <c r="H23" i="28" s="1"/>
  <c r="F23" i="27"/>
  <c r="H23" i="27" s="1"/>
  <c r="F23" i="26"/>
  <c r="H23" i="26" s="1"/>
  <c r="B139" i="24"/>
  <c r="C139" i="24" s="1"/>
  <c r="B139" i="31"/>
  <c r="C139" i="31" s="1"/>
  <c r="F23" i="19"/>
  <c r="H23" i="19" s="1"/>
  <c r="B221" i="18"/>
  <c r="C221" i="18" s="1"/>
  <c r="B324" i="32"/>
  <c r="E324" i="32" s="1"/>
  <c r="F324" i="32" s="1"/>
  <c r="B324" i="35"/>
  <c r="E324" i="35" s="1"/>
  <c r="F324" i="35" s="1"/>
  <c r="B139" i="34"/>
  <c r="C139" i="34" s="1"/>
  <c r="B324" i="19"/>
  <c r="E324" i="19" s="1"/>
  <c r="F324" i="19" s="1"/>
  <c r="B139" i="18"/>
  <c r="C139" i="18" s="1"/>
  <c r="B221" i="35"/>
  <c r="C221" i="35" s="1"/>
  <c r="B324" i="23"/>
  <c r="E324" i="23" s="1"/>
  <c r="F324" i="23" s="1"/>
  <c r="B324" i="21"/>
  <c r="E324" i="21" s="1"/>
  <c r="F324" i="21" s="1"/>
  <c r="B324" i="18"/>
  <c r="E324" i="18" s="1"/>
  <c r="F324" i="18" s="1"/>
  <c r="F23" i="17"/>
  <c r="H23" i="17" s="1"/>
  <c r="B221" i="31"/>
  <c r="C221" i="31" s="1"/>
  <c r="B139" i="17"/>
  <c r="B139" i="32"/>
  <c r="C139" i="32" s="1"/>
  <c r="B324" i="31"/>
  <c r="E324" i="31" s="1"/>
  <c r="F324" i="31" s="1"/>
  <c r="B221" i="19"/>
  <c r="C221" i="19" s="1"/>
  <c r="B221" i="23"/>
  <c r="C221" i="23" s="1"/>
  <c r="B139" i="19"/>
  <c r="C139" i="19" s="1"/>
  <c r="B221" i="33"/>
  <c r="B221" i="21"/>
  <c r="B327" i="22"/>
  <c r="E327" i="22" s="1"/>
  <c r="F327" i="22" s="1"/>
  <c r="B327" i="20"/>
  <c r="E327" i="20" s="1"/>
  <c r="F327" i="20" s="1"/>
  <c r="F26" i="35"/>
  <c r="H26" i="35" s="1"/>
  <c r="F26" i="23"/>
  <c r="H26" i="23" s="1"/>
  <c r="F26" i="22"/>
  <c r="H26" i="22" s="1"/>
  <c r="F26" i="21"/>
  <c r="H26" i="21" s="1"/>
  <c r="B224" i="20"/>
  <c r="B142" i="20"/>
  <c r="C142" i="20" s="1"/>
  <c r="F26" i="20"/>
  <c r="H26" i="20" s="1"/>
  <c r="F26" i="18"/>
  <c r="H26" i="18" s="1"/>
  <c r="B327" i="35"/>
  <c r="E327" i="35" s="1"/>
  <c r="F327" i="35" s="1"/>
  <c r="B142" i="35"/>
  <c r="C142" i="35" s="1"/>
  <c r="B327" i="33"/>
  <c r="E327" i="33" s="1"/>
  <c r="F327" i="33" s="1"/>
  <c r="B142" i="33"/>
  <c r="C142" i="33" s="1"/>
  <c r="F26" i="33"/>
  <c r="H26" i="33" s="1"/>
  <c r="B327" i="32"/>
  <c r="E327" i="32" s="1"/>
  <c r="F327" i="32" s="1"/>
  <c r="F26" i="32"/>
  <c r="H26" i="32" s="1"/>
  <c r="B327" i="31"/>
  <c r="E327" i="31" s="1"/>
  <c r="F327" i="31" s="1"/>
  <c r="B327" i="24"/>
  <c r="E327" i="24" s="1"/>
  <c r="F327" i="24" s="1"/>
  <c r="B327" i="23"/>
  <c r="E327" i="23" s="1"/>
  <c r="F327" i="23" s="1"/>
  <c r="B142" i="23"/>
  <c r="C142" i="23" s="1"/>
  <c r="B224" i="22"/>
  <c r="C224" i="22" s="1"/>
  <c r="B142" i="22"/>
  <c r="B327" i="21"/>
  <c r="E327" i="21" s="1"/>
  <c r="F327" i="21" s="1"/>
  <c r="B142" i="21"/>
  <c r="C142" i="21" s="1"/>
  <c r="B327" i="19"/>
  <c r="E327" i="19" s="1"/>
  <c r="F327" i="19" s="1"/>
  <c r="B224" i="19"/>
  <c r="C224" i="19" s="1"/>
  <c r="B142" i="19"/>
  <c r="C142" i="19" s="1"/>
  <c r="B327" i="18"/>
  <c r="E327" i="18" s="1"/>
  <c r="F327" i="18" s="1"/>
  <c r="B142" i="18"/>
  <c r="C142" i="18" s="1"/>
  <c r="B142" i="17"/>
  <c r="F26" i="17"/>
  <c r="H26" i="17" s="1"/>
  <c r="B327" i="25"/>
  <c r="E327" i="25" s="1"/>
  <c r="F327" i="25" s="1"/>
  <c r="B142" i="25"/>
  <c r="C142" i="25" s="1"/>
  <c r="B224" i="24"/>
  <c r="C224" i="24" s="1"/>
  <c r="B224" i="35"/>
  <c r="C224" i="35" s="1"/>
  <c r="B142" i="34"/>
  <c r="C142" i="34" s="1"/>
  <c r="F26" i="34"/>
  <c r="H26" i="34" s="1"/>
  <c r="B224" i="33"/>
  <c r="B142" i="32"/>
  <c r="C142" i="32" s="1"/>
  <c r="B224" i="31"/>
  <c r="C224" i="31" s="1"/>
  <c r="B142" i="31"/>
  <c r="C142" i="31" s="1"/>
  <c r="F26" i="31"/>
  <c r="H26" i="31" s="1"/>
  <c r="F26" i="24"/>
  <c r="H26" i="24" s="1"/>
  <c r="B224" i="23"/>
  <c r="C224" i="23" s="1"/>
  <c r="B224" i="21"/>
  <c r="C224" i="21" s="1"/>
  <c r="F26" i="19"/>
  <c r="H26" i="19" s="1"/>
  <c r="B224" i="18"/>
  <c r="C224" i="18" s="1"/>
  <c r="B327" i="17"/>
  <c r="E327" i="17" s="1"/>
  <c r="F327" i="17" s="1"/>
  <c r="B327" i="26"/>
  <c r="E327" i="26" s="1"/>
  <c r="F327" i="26" s="1"/>
  <c r="B327" i="34"/>
  <c r="E327" i="34" s="1"/>
  <c r="F327" i="34" s="1"/>
  <c r="B224" i="34"/>
  <c r="C224" i="34" s="1"/>
  <c r="B224" i="32"/>
  <c r="C224" i="32" s="1"/>
  <c r="B327" i="27"/>
  <c r="E327" i="27" s="1"/>
  <c r="F327" i="27" s="1"/>
  <c r="F26" i="25"/>
  <c r="H26" i="25" s="1"/>
  <c r="B142" i="24"/>
  <c r="C142" i="24" s="1"/>
  <c r="F26" i="26"/>
  <c r="H26" i="26" s="1"/>
  <c r="B327" i="30"/>
  <c r="E327" i="30" s="1"/>
  <c r="F327" i="30" s="1"/>
  <c r="F26" i="30"/>
  <c r="H26" i="30" s="1"/>
  <c r="B327" i="28"/>
  <c r="E327" i="28" s="1"/>
  <c r="F327" i="28" s="1"/>
  <c r="F26" i="28"/>
  <c r="H26" i="28" s="1"/>
  <c r="B224" i="29"/>
  <c r="C224" i="29" s="1"/>
  <c r="B224" i="28"/>
  <c r="B224" i="27"/>
  <c r="C224" i="27" s="1"/>
  <c r="B224" i="26"/>
  <c r="C224" i="26" s="1"/>
  <c r="B142" i="29"/>
  <c r="C142" i="29" s="1"/>
  <c r="F26" i="29"/>
  <c r="H26" i="29" s="1"/>
  <c r="F26" i="27"/>
  <c r="H26" i="27" s="1"/>
  <c r="B142" i="27"/>
  <c r="C142" i="27" s="1"/>
  <c r="B142" i="26"/>
  <c r="C142" i="26" s="1"/>
  <c r="B224" i="30"/>
  <c r="C224" i="30" s="1"/>
  <c r="B142" i="28"/>
  <c r="C142" i="28" s="1"/>
  <c r="B142" i="30"/>
  <c r="C142" i="30" s="1"/>
  <c r="B327" i="29"/>
  <c r="E327" i="29" s="1"/>
  <c r="F327" i="29" s="1"/>
  <c r="B224" i="25"/>
  <c r="C224" i="25" s="1"/>
  <c r="B224" i="17"/>
  <c r="B223" i="29"/>
  <c r="C223" i="29" s="1"/>
  <c r="B223" i="28"/>
  <c r="C223" i="28" s="1"/>
  <c r="B223" i="27"/>
  <c r="C223" i="27" s="1"/>
  <c r="B223" i="26"/>
  <c r="C223" i="26" s="1"/>
  <c r="F25" i="26"/>
  <c r="H25" i="26" s="1"/>
  <c r="F25" i="21"/>
  <c r="H25" i="21" s="1"/>
  <c r="F25" i="30"/>
  <c r="H25" i="30" s="1"/>
  <c r="F25" i="29"/>
  <c r="H25" i="29" s="1"/>
  <c r="F25" i="28"/>
  <c r="H25" i="28" s="1"/>
  <c r="F25" i="27"/>
  <c r="H25" i="27" s="1"/>
  <c r="B326" i="20"/>
  <c r="E326" i="20" s="1"/>
  <c r="F326" i="20" s="1"/>
  <c r="B326" i="22"/>
  <c r="E326" i="22" s="1"/>
  <c r="F326" i="22" s="1"/>
  <c r="B223" i="20"/>
  <c r="C223" i="20" s="1"/>
  <c r="B141" i="20"/>
  <c r="C141" i="20" s="1"/>
  <c r="B326" i="35"/>
  <c r="E326" i="35" s="1"/>
  <c r="F326" i="35" s="1"/>
  <c r="B141" i="35"/>
  <c r="C141" i="35" s="1"/>
  <c r="B326" i="33"/>
  <c r="E326" i="33" s="1"/>
  <c r="F326" i="33" s="1"/>
  <c r="B141" i="33"/>
  <c r="C141" i="33" s="1"/>
  <c r="B326" i="32"/>
  <c r="E326" i="32" s="1"/>
  <c r="F326" i="32" s="1"/>
  <c r="B326" i="24"/>
  <c r="E326" i="24" s="1"/>
  <c r="F326" i="24" s="1"/>
  <c r="B141" i="23"/>
  <c r="C141" i="23" s="1"/>
  <c r="B223" i="22"/>
  <c r="C223" i="22" s="1"/>
  <c r="B141" i="22"/>
  <c r="C141" i="22" s="1"/>
  <c r="B141" i="21"/>
  <c r="C141" i="21" s="1"/>
  <c r="B326" i="19"/>
  <c r="E326" i="19" s="1"/>
  <c r="F326" i="19" s="1"/>
  <c r="B223" i="19"/>
  <c r="C223" i="19" s="1"/>
  <c r="B141" i="19"/>
  <c r="B326" i="18"/>
  <c r="E326" i="18" s="1"/>
  <c r="F326" i="18" s="1"/>
  <c r="B141" i="18"/>
  <c r="C141" i="18" s="1"/>
  <c r="B141" i="24"/>
  <c r="C141" i="24" s="1"/>
  <c r="B223" i="35"/>
  <c r="C223" i="35" s="1"/>
  <c r="F25" i="35"/>
  <c r="H25" i="35" s="1"/>
  <c r="B141" i="34"/>
  <c r="C141" i="34" s="1"/>
  <c r="B223" i="33"/>
  <c r="C223" i="33" s="1"/>
  <c r="B141" i="32"/>
  <c r="C141" i="32" s="1"/>
  <c r="B326" i="31"/>
  <c r="E326" i="31" s="1"/>
  <c r="F326" i="31" s="1"/>
  <c r="B223" i="31"/>
  <c r="C223" i="31" s="1"/>
  <c r="B141" i="31"/>
  <c r="C141" i="31" s="1"/>
  <c r="B326" i="23"/>
  <c r="E326" i="23" s="1"/>
  <c r="F326" i="23" s="1"/>
  <c r="B223" i="23"/>
  <c r="C223" i="23" s="1"/>
  <c r="F25" i="23"/>
  <c r="H25" i="23" s="1"/>
  <c r="F25" i="22"/>
  <c r="H25" i="22" s="1"/>
  <c r="B326" i="21"/>
  <c r="E326" i="21" s="1"/>
  <c r="F326" i="21" s="1"/>
  <c r="B223" i="21"/>
  <c r="C223" i="21" s="1"/>
  <c r="F25" i="20"/>
  <c r="H25" i="20" s="1"/>
  <c r="B223" i="18"/>
  <c r="C223" i="18" s="1"/>
  <c r="F25" i="18"/>
  <c r="H25" i="18" s="1"/>
  <c r="B326" i="34"/>
  <c r="E326" i="34" s="1"/>
  <c r="F326" i="34" s="1"/>
  <c r="B223" i="34"/>
  <c r="C223" i="34" s="1"/>
  <c r="F25" i="33"/>
  <c r="H25" i="33" s="1"/>
  <c r="B223" i="32"/>
  <c r="C223" i="32" s="1"/>
  <c r="F25" i="32"/>
  <c r="H25" i="32" s="1"/>
  <c r="B326" i="27"/>
  <c r="E326" i="27" s="1"/>
  <c r="F326" i="27" s="1"/>
  <c r="B223" i="30"/>
  <c r="C223" i="30" s="1"/>
  <c r="B141" i="30"/>
  <c r="C141" i="30" s="1"/>
  <c r="B326" i="29"/>
  <c r="E326" i="29" s="1"/>
  <c r="F326" i="29" s="1"/>
  <c r="B141" i="29"/>
  <c r="C141" i="29" s="1"/>
  <c r="B326" i="28"/>
  <c r="E326" i="28" s="1"/>
  <c r="F326" i="28" s="1"/>
  <c r="B141" i="28"/>
  <c r="C141" i="28" s="1"/>
  <c r="B141" i="27"/>
  <c r="C141" i="27" s="1"/>
  <c r="B141" i="26"/>
  <c r="C141" i="26" s="1"/>
  <c r="B326" i="25"/>
  <c r="E326" i="25" s="1"/>
  <c r="F326" i="25" s="1"/>
  <c r="B223" i="25"/>
  <c r="C223" i="25" s="1"/>
  <c r="F25" i="25"/>
  <c r="H25" i="25" s="1"/>
  <c r="B141" i="17"/>
  <c r="B223" i="17"/>
  <c r="B326" i="30"/>
  <c r="E326" i="30" s="1"/>
  <c r="F326" i="30" s="1"/>
  <c r="B141" i="25"/>
  <c r="C141" i="25" s="1"/>
  <c r="B326" i="26"/>
  <c r="E326" i="26" s="1"/>
  <c r="F326" i="26" s="1"/>
  <c r="B223" i="24"/>
  <c r="C223" i="24" s="1"/>
  <c r="B326" i="17"/>
  <c r="E326" i="17" s="1"/>
  <c r="F326" i="17" s="1"/>
  <c r="F25" i="31"/>
  <c r="H25" i="31" s="1"/>
  <c r="F25" i="19"/>
  <c r="H25" i="19" s="1"/>
  <c r="F25" i="34"/>
  <c r="H25" i="34" s="1"/>
  <c r="F25" i="24"/>
  <c r="H25" i="24" s="1"/>
  <c r="F25" i="17"/>
  <c r="H25" i="17" s="1"/>
  <c r="B323" i="34"/>
  <c r="E323" i="34" s="1"/>
  <c r="F323" i="34" s="1"/>
  <c r="B220" i="34"/>
  <c r="C220" i="34" s="1"/>
  <c r="F22" i="34"/>
  <c r="H22" i="34" s="1"/>
  <c r="B220" i="32"/>
  <c r="C220" i="32" s="1"/>
  <c r="F22" i="32"/>
  <c r="H22" i="32" s="1"/>
  <c r="F22" i="31"/>
  <c r="H22" i="31" s="1"/>
  <c r="F22" i="25"/>
  <c r="H22" i="25" s="1"/>
  <c r="B138" i="24"/>
  <c r="C138" i="24" s="1"/>
  <c r="F22" i="19"/>
  <c r="H22" i="19" s="1"/>
  <c r="B138" i="17"/>
  <c r="B323" i="17"/>
  <c r="E323" i="17" s="1"/>
  <c r="F323" i="17" s="1"/>
  <c r="B220" i="17"/>
  <c r="B323" i="22"/>
  <c r="E323" i="22" s="1"/>
  <c r="F323" i="22" s="1"/>
  <c r="B323" i="30"/>
  <c r="E323" i="30" s="1"/>
  <c r="F323" i="30" s="1"/>
  <c r="B138" i="25"/>
  <c r="C138" i="25" s="1"/>
  <c r="B220" i="24"/>
  <c r="C220" i="24" s="1"/>
  <c r="B220" i="30"/>
  <c r="C220" i="30" s="1"/>
  <c r="B138" i="30"/>
  <c r="C138" i="30" s="1"/>
  <c r="B323" i="29"/>
  <c r="E323" i="29" s="1"/>
  <c r="F323" i="29" s="1"/>
  <c r="B138" i="29"/>
  <c r="C138" i="29" s="1"/>
  <c r="B138" i="28"/>
  <c r="C138" i="28" s="1"/>
  <c r="F22" i="28"/>
  <c r="H22" i="28" s="1"/>
  <c r="B323" i="27"/>
  <c r="E323" i="27" s="1"/>
  <c r="F323" i="27" s="1"/>
  <c r="B138" i="27"/>
  <c r="C138" i="27" s="1"/>
  <c r="F22" i="27"/>
  <c r="H22" i="27" s="1"/>
  <c r="B323" i="26"/>
  <c r="E323" i="26" s="1"/>
  <c r="F323" i="26" s="1"/>
  <c r="B138" i="26"/>
  <c r="C138" i="26" s="1"/>
  <c r="F22" i="26"/>
  <c r="H22" i="26" s="1"/>
  <c r="B323" i="25"/>
  <c r="E323" i="25" s="1"/>
  <c r="F323" i="25" s="1"/>
  <c r="B220" i="25"/>
  <c r="C220" i="25" s="1"/>
  <c r="F22" i="17"/>
  <c r="H22" i="17" s="1"/>
  <c r="F22" i="30"/>
  <c r="H22" i="30" s="1"/>
  <c r="B220" i="29"/>
  <c r="C220" i="29" s="1"/>
  <c r="F22" i="29"/>
  <c r="H22" i="29" s="1"/>
  <c r="B323" i="28"/>
  <c r="E323" i="28" s="1"/>
  <c r="F323" i="28" s="1"/>
  <c r="B220" i="28"/>
  <c r="C220" i="28" s="1"/>
  <c r="B220" i="27"/>
  <c r="C220" i="27" s="1"/>
  <c r="B220" i="26"/>
  <c r="C220" i="26" s="1"/>
  <c r="B323" i="20"/>
  <c r="E323" i="20" s="1"/>
  <c r="F323" i="20" s="1"/>
  <c r="F22" i="23"/>
  <c r="H22" i="23" s="1"/>
  <c r="B323" i="35"/>
  <c r="E323" i="35" s="1"/>
  <c r="F323" i="35" s="1"/>
  <c r="B220" i="35"/>
  <c r="C220" i="35" s="1"/>
  <c r="F22" i="35"/>
  <c r="H22" i="35" s="1"/>
  <c r="B138" i="34"/>
  <c r="C138" i="34" s="1"/>
  <c r="B323" i="33"/>
  <c r="E323" i="33" s="1"/>
  <c r="F323" i="33" s="1"/>
  <c r="B220" i="33"/>
  <c r="C220" i="33" s="1"/>
  <c r="F22" i="33"/>
  <c r="H22" i="33" s="1"/>
  <c r="B323" i="32"/>
  <c r="E323" i="32" s="1"/>
  <c r="F323" i="32" s="1"/>
  <c r="B138" i="32"/>
  <c r="C138" i="32" s="1"/>
  <c r="B323" i="31"/>
  <c r="E323" i="31" s="1"/>
  <c r="F323" i="31" s="1"/>
  <c r="B220" i="31"/>
  <c r="C220" i="31" s="1"/>
  <c r="B138" i="31"/>
  <c r="C138" i="31" s="1"/>
  <c r="B323" i="24"/>
  <c r="E323" i="24" s="1"/>
  <c r="F323" i="24" s="1"/>
  <c r="F22" i="24"/>
  <c r="H22" i="24" s="1"/>
  <c r="B323" i="23"/>
  <c r="E323" i="23" s="1"/>
  <c r="F323" i="23" s="1"/>
  <c r="B220" i="23"/>
  <c r="F22" i="22"/>
  <c r="H22" i="22" s="1"/>
  <c r="B323" i="21"/>
  <c r="E323" i="21" s="1"/>
  <c r="F323" i="21" s="1"/>
  <c r="B220" i="21"/>
  <c r="C220" i="21" s="1"/>
  <c r="F22" i="21"/>
  <c r="H22" i="21" s="1"/>
  <c r="F22" i="20"/>
  <c r="H22" i="20" s="1"/>
  <c r="B138" i="19"/>
  <c r="C138" i="19" s="1"/>
  <c r="B220" i="22"/>
  <c r="C220" i="22" s="1"/>
  <c r="B220" i="18"/>
  <c r="B138" i="23"/>
  <c r="C138" i="23" s="1"/>
  <c r="F22" i="18"/>
  <c r="H22" i="18" s="1"/>
  <c r="B138" i="22"/>
  <c r="C138" i="22" s="1"/>
  <c r="B220" i="20"/>
  <c r="C220" i="20" s="1"/>
  <c r="B323" i="19"/>
  <c r="E323" i="19" s="1"/>
  <c r="F323" i="19" s="1"/>
  <c r="B138" i="18"/>
  <c r="C138" i="18" s="1"/>
  <c r="B138" i="35"/>
  <c r="C138" i="35" s="1"/>
  <c r="B138" i="20"/>
  <c r="C138" i="20" s="1"/>
  <c r="B323" i="18"/>
  <c r="E323" i="18" s="1"/>
  <c r="F323" i="18" s="1"/>
  <c r="B138" i="33"/>
  <c r="C138" i="33" s="1"/>
  <c r="B138" i="21"/>
  <c r="C138" i="21" s="1"/>
  <c r="B220" i="19"/>
  <c r="C220" i="19" s="1"/>
  <c r="B212" i="22"/>
  <c r="I200" i="20"/>
  <c r="F190" i="30"/>
  <c r="I207" i="20"/>
  <c r="G124" i="19"/>
  <c r="G118" i="35"/>
  <c r="G122" i="35"/>
  <c r="E150" i="18"/>
  <c r="B34" i="19"/>
  <c r="B262" i="23"/>
  <c r="E151" i="31"/>
  <c r="F192" i="30"/>
  <c r="E155" i="18"/>
  <c r="E151" i="24"/>
  <c r="B147" i="31"/>
  <c r="F182" i="35"/>
  <c r="B130" i="32"/>
  <c r="B163" i="22"/>
  <c r="F178" i="30"/>
  <c r="I201" i="28"/>
  <c r="E151" i="32"/>
  <c r="F188" i="30"/>
  <c r="G113" i="22"/>
  <c r="F181" i="30"/>
  <c r="F183" i="30"/>
  <c r="I207" i="23"/>
  <c r="B163" i="19"/>
  <c r="I206" i="23"/>
  <c r="G116" i="22"/>
  <c r="G102" i="22"/>
  <c r="G101" i="22"/>
  <c r="G124" i="22"/>
  <c r="F166" i="30"/>
  <c r="G123" i="22"/>
  <c r="B66" i="28"/>
  <c r="G120" i="22"/>
  <c r="B320" i="34"/>
  <c r="B217" i="32"/>
  <c r="C217" i="32" s="1"/>
  <c r="B217" i="31"/>
  <c r="C217" i="31" s="1"/>
  <c r="B217" i="25"/>
  <c r="C217" i="25" s="1"/>
  <c r="F19" i="25"/>
  <c r="F19" i="24"/>
  <c r="F19" i="20"/>
  <c r="B135" i="18"/>
  <c r="C135" i="18" s="1"/>
  <c r="B217" i="17"/>
  <c r="F19" i="17"/>
  <c r="B320" i="30"/>
  <c r="F19" i="28"/>
  <c r="B217" i="22"/>
  <c r="C217" i="22" s="1"/>
  <c r="F19" i="22"/>
  <c r="B217" i="21"/>
  <c r="C217" i="21" s="1"/>
  <c r="B320" i="20"/>
  <c r="B320" i="18"/>
  <c r="B217" i="35"/>
  <c r="C217" i="35" s="1"/>
  <c r="F19" i="35"/>
  <c r="F19" i="31"/>
  <c r="B320" i="27"/>
  <c r="B217" i="24"/>
  <c r="C217" i="24" s="1"/>
  <c r="B135" i="25"/>
  <c r="C135" i="25" s="1"/>
  <c r="B217" i="23"/>
  <c r="C217" i="23" s="1"/>
  <c r="B135" i="33"/>
  <c r="C135" i="33" s="1"/>
  <c r="B135" i="30"/>
  <c r="C135" i="30" s="1"/>
  <c r="B320" i="29"/>
  <c r="B320" i="28"/>
  <c r="B320" i="26"/>
  <c r="B135" i="20"/>
  <c r="C135" i="20" s="1"/>
  <c r="B217" i="19"/>
  <c r="C217" i="19" s="1"/>
  <c r="B135" i="17"/>
  <c r="B135" i="35"/>
  <c r="C135" i="35" s="1"/>
  <c r="B217" i="34"/>
  <c r="C217" i="34" s="1"/>
  <c r="B320" i="33"/>
  <c r="B135" i="32"/>
  <c r="C135" i="32" s="1"/>
  <c r="B135" i="31"/>
  <c r="C135" i="31" s="1"/>
  <c r="F19" i="29"/>
  <c r="B135" i="28"/>
  <c r="C135" i="28" s="1"/>
  <c r="F19" i="27"/>
  <c r="B320" i="31"/>
  <c r="B320" i="25"/>
  <c r="B135" i="24"/>
  <c r="C135" i="24" s="1"/>
  <c r="F19" i="23"/>
  <c r="B135" i="22"/>
  <c r="C135" i="22" s="1"/>
  <c r="F19" i="21"/>
  <c r="F19" i="19"/>
  <c r="B320" i="17"/>
  <c r="B135" i="34"/>
  <c r="C135" i="34" s="1"/>
  <c r="B217" i="28"/>
  <c r="C217" i="28" s="1"/>
  <c r="B135" i="26"/>
  <c r="C135" i="26" s="1"/>
  <c r="B217" i="20"/>
  <c r="C217" i="20" s="1"/>
  <c r="F19" i="34"/>
  <c r="B320" i="32"/>
  <c r="B217" i="29"/>
  <c r="C217" i="29" s="1"/>
  <c r="B217" i="27"/>
  <c r="C217" i="27" s="1"/>
  <c r="B217" i="26"/>
  <c r="C217" i="26" s="1"/>
  <c r="F19" i="26"/>
  <c r="B320" i="22"/>
  <c r="F19" i="33"/>
  <c r="F19" i="32"/>
  <c r="B320" i="35"/>
  <c r="B217" i="30"/>
  <c r="C217" i="30" s="1"/>
  <c r="F19" i="30"/>
  <c r="B320" i="24"/>
  <c r="B320" i="23"/>
  <c r="B135" i="23"/>
  <c r="C135" i="23" s="1"/>
  <c r="B135" i="21"/>
  <c r="C135" i="21" s="1"/>
  <c r="B320" i="19"/>
  <c r="B135" i="19"/>
  <c r="C135" i="19" s="1"/>
  <c r="B217" i="18"/>
  <c r="C217" i="18" s="1"/>
  <c r="F19" i="18"/>
  <c r="B217" i="33"/>
  <c r="C217" i="33" s="1"/>
  <c r="B135" i="29"/>
  <c r="C135" i="29" s="1"/>
  <c r="B135" i="27"/>
  <c r="C135" i="27" s="1"/>
  <c r="B320" i="21"/>
  <c r="B134" i="34"/>
  <c r="C134" i="34" s="1"/>
  <c r="F18" i="34"/>
  <c r="B216" i="33"/>
  <c r="C216" i="33" s="1"/>
  <c r="B134" i="29"/>
  <c r="C134" i="29" s="1"/>
  <c r="B216" i="28"/>
  <c r="C216" i="28" s="1"/>
  <c r="B134" i="27"/>
  <c r="C134" i="27" s="1"/>
  <c r="B134" i="26"/>
  <c r="C134" i="26" s="1"/>
  <c r="F18" i="26"/>
  <c r="B319" i="21"/>
  <c r="B216" i="20"/>
  <c r="C216" i="20" s="1"/>
  <c r="B216" i="31"/>
  <c r="C216" i="31" s="1"/>
  <c r="F18" i="30"/>
  <c r="B134" i="18"/>
  <c r="C134" i="18" s="1"/>
  <c r="F18" i="18"/>
  <c r="B319" i="26"/>
  <c r="F18" i="25"/>
  <c r="B134" i="20"/>
  <c r="C134" i="20" s="1"/>
  <c r="B134" i="19"/>
  <c r="C134" i="19" s="1"/>
  <c r="F18" i="19"/>
  <c r="B319" i="34"/>
  <c r="B216" i="32"/>
  <c r="C216" i="32" s="1"/>
  <c r="B216" i="25"/>
  <c r="C216" i="25" s="1"/>
  <c r="B216" i="17"/>
  <c r="B216" i="35"/>
  <c r="C216" i="35" s="1"/>
  <c r="F18" i="33"/>
  <c r="F18" i="32"/>
  <c r="B319" i="30"/>
  <c r="B319" i="27"/>
  <c r="B216" i="24"/>
  <c r="C216" i="24" s="1"/>
  <c r="B216" i="22"/>
  <c r="C216" i="22" s="1"/>
  <c r="B134" i="33"/>
  <c r="C134" i="33" s="1"/>
  <c r="B134" i="30"/>
  <c r="C134" i="30" s="1"/>
  <c r="B319" i="29"/>
  <c r="B319" i="28"/>
  <c r="F18" i="24"/>
  <c r="F18" i="20"/>
  <c r="B216" i="19"/>
  <c r="C216" i="19" s="1"/>
  <c r="B134" i="17"/>
  <c r="F18" i="17"/>
  <c r="B319" i="19"/>
  <c r="B216" i="18"/>
  <c r="C216" i="18" s="1"/>
  <c r="B134" i="35"/>
  <c r="C134" i="35" s="1"/>
  <c r="F18" i="35"/>
  <c r="B216" i="34"/>
  <c r="C216" i="34" s="1"/>
  <c r="B319" i="33"/>
  <c r="B134" i="32"/>
  <c r="C134" i="32" s="1"/>
  <c r="B134" i="31"/>
  <c r="C134" i="31" s="1"/>
  <c r="F18" i="31"/>
  <c r="B134" i="28"/>
  <c r="C134" i="28" s="1"/>
  <c r="F18" i="28"/>
  <c r="B134" i="25"/>
  <c r="C134" i="25" s="1"/>
  <c r="B216" i="23"/>
  <c r="C216" i="23" s="1"/>
  <c r="F18" i="22"/>
  <c r="B216" i="21"/>
  <c r="C216" i="21" s="1"/>
  <c r="B319" i="20"/>
  <c r="B319" i="18"/>
  <c r="B319" i="23"/>
  <c r="B134" i="23"/>
  <c r="C134" i="23" s="1"/>
  <c r="F18" i="23"/>
  <c r="B319" i="31"/>
  <c r="B319" i="25"/>
  <c r="B134" i="24"/>
  <c r="C134" i="24" s="1"/>
  <c r="B134" i="22"/>
  <c r="C134" i="22" s="1"/>
  <c r="B319" i="32"/>
  <c r="B216" i="29"/>
  <c r="C216" i="29" s="1"/>
  <c r="F18" i="29"/>
  <c r="B216" i="27"/>
  <c r="C216" i="27" s="1"/>
  <c r="F18" i="27"/>
  <c r="B216" i="26"/>
  <c r="C216" i="26" s="1"/>
  <c r="B319" i="22"/>
  <c r="B319" i="17"/>
  <c r="B319" i="35"/>
  <c r="B216" i="30"/>
  <c r="C216" i="30" s="1"/>
  <c r="B319" i="24"/>
  <c r="B134" i="21"/>
  <c r="C134" i="21" s="1"/>
  <c r="F18" i="21"/>
  <c r="B318" i="35"/>
  <c r="B215" i="30"/>
  <c r="C215" i="30" s="1"/>
  <c r="B318" i="24"/>
  <c r="B318" i="23"/>
  <c r="B133" i="23"/>
  <c r="C133" i="23" s="1"/>
  <c r="B133" i="21"/>
  <c r="C133" i="21" s="1"/>
  <c r="B318" i="19"/>
  <c r="B133" i="19"/>
  <c r="C133" i="19" s="1"/>
  <c r="B215" i="18"/>
  <c r="C215" i="18" s="1"/>
  <c r="B133" i="29"/>
  <c r="C133" i="29" s="1"/>
  <c r="B215" i="28"/>
  <c r="C215" i="28" s="1"/>
  <c r="B133" i="26"/>
  <c r="C133" i="26" s="1"/>
  <c r="B215" i="20"/>
  <c r="C215" i="20" s="1"/>
  <c r="F17" i="26"/>
  <c r="B318" i="17"/>
  <c r="B133" i="34"/>
  <c r="C133" i="34" s="1"/>
  <c r="B215" i="33"/>
  <c r="C215" i="33" s="1"/>
  <c r="F17" i="29"/>
  <c r="B133" i="27"/>
  <c r="C133" i="27" s="1"/>
  <c r="F17" i="27"/>
  <c r="B318" i="21"/>
  <c r="B318" i="27"/>
  <c r="B215" i="22"/>
  <c r="C215" i="22" s="1"/>
  <c r="B318" i="34"/>
  <c r="B215" i="32"/>
  <c r="C215" i="32" s="1"/>
  <c r="B215" i="31"/>
  <c r="C215" i="31" s="1"/>
  <c r="B215" i="25"/>
  <c r="C215" i="25" s="1"/>
  <c r="F17" i="23"/>
  <c r="F17" i="21"/>
  <c r="F17" i="19"/>
  <c r="B133" i="18"/>
  <c r="C133" i="18" s="1"/>
  <c r="B215" i="17"/>
  <c r="B215" i="35"/>
  <c r="C215" i="35" s="1"/>
  <c r="F17" i="34"/>
  <c r="B318" i="30"/>
  <c r="B215" i="24"/>
  <c r="C215" i="24" s="1"/>
  <c r="F17" i="22"/>
  <c r="B133" i="33"/>
  <c r="C133" i="33" s="1"/>
  <c r="B133" i="30"/>
  <c r="C133" i="30" s="1"/>
  <c r="F17" i="30"/>
  <c r="B318" i="29"/>
  <c r="B318" i="28"/>
  <c r="B318" i="26"/>
  <c r="B133" i="20"/>
  <c r="C133" i="20" s="1"/>
  <c r="B215" i="19"/>
  <c r="C215" i="19" s="1"/>
  <c r="F17" i="18"/>
  <c r="B133" i="17"/>
  <c r="B215" i="21"/>
  <c r="C215" i="21" s="1"/>
  <c r="B318" i="20"/>
  <c r="B318" i="18"/>
  <c r="F17" i="35"/>
  <c r="F17" i="31"/>
  <c r="B215" i="29"/>
  <c r="C215" i="29" s="1"/>
  <c r="B215" i="27"/>
  <c r="C215" i="27" s="1"/>
  <c r="B133" i="35"/>
  <c r="C133" i="35" s="1"/>
  <c r="B215" i="34"/>
  <c r="C215" i="34" s="1"/>
  <c r="B318" i="33"/>
  <c r="F17" i="33"/>
  <c r="B133" i="32"/>
  <c r="C133" i="32" s="1"/>
  <c r="F17" i="32"/>
  <c r="B133" i="31"/>
  <c r="C133" i="31" s="1"/>
  <c r="B133" i="28"/>
  <c r="C133" i="28" s="1"/>
  <c r="B133" i="25"/>
  <c r="C133" i="25" s="1"/>
  <c r="B215" i="23"/>
  <c r="C215" i="23" s="1"/>
  <c r="B318" i="31"/>
  <c r="B318" i="25"/>
  <c r="F17" i="25"/>
  <c r="B133" i="24"/>
  <c r="C133" i="24" s="1"/>
  <c r="F17" i="24"/>
  <c r="B133" i="22"/>
  <c r="C133" i="22" s="1"/>
  <c r="F17" i="20"/>
  <c r="F17" i="17"/>
  <c r="B318" i="32"/>
  <c r="F17" i="28"/>
  <c r="B215" i="26"/>
  <c r="C215" i="26" s="1"/>
  <c r="B318" i="22"/>
  <c r="G125" i="27"/>
  <c r="F166" i="27"/>
  <c r="G114" i="27"/>
  <c r="I205" i="25"/>
  <c r="I207" i="25"/>
  <c r="I204" i="25"/>
  <c r="B197" i="25"/>
  <c r="I206" i="25"/>
  <c r="E154" i="25"/>
  <c r="I200" i="25"/>
  <c r="I202" i="25"/>
  <c r="I201" i="25"/>
  <c r="F188" i="25"/>
  <c r="E158" i="25"/>
  <c r="B130" i="25"/>
  <c r="F179" i="25"/>
  <c r="E156" i="25"/>
  <c r="F181" i="25"/>
  <c r="F180" i="25"/>
  <c r="F191" i="25"/>
  <c r="F186" i="25"/>
  <c r="F178" i="25"/>
  <c r="F167" i="25"/>
  <c r="F187" i="25"/>
  <c r="F166" i="25"/>
  <c r="G118" i="22"/>
  <c r="G121" i="22"/>
  <c r="I201" i="23"/>
  <c r="G113" i="19"/>
  <c r="G119" i="22"/>
  <c r="G117" i="22"/>
  <c r="G114" i="22"/>
  <c r="B130" i="28"/>
  <c r="G123" i="19"/>
  <c r="G122" i="22"/>
  <c r="F191" i="19"/>
  <c r="G115" i="22"/>
  <c r="B98" i="22"/>
  <c r="B130" i="18"/>
  <c r="F166" i="19"/>
  <c r="F167" i="19"/>
  <c r="F189" i="19"/>
  <c r="G121" i="19"/>
  <c r="G101" i="30"/>
  <c r="C137" i="25"/>
  <c r="D26" i="28"/>
  <c r="F184" i="19"/>
  <c r="F179" i="19"/>
  <c r="G117" i="19"/>
  <c r="B98" i="19"/>
  <c r="D25" i="22"/>
  <c r="D25" i="31"/>
  <c r="F192" i="19"/>
  <c r="F187" i="19"/>
  <c r="F182" i="19"/>
  <c r="G114" i="19"/>
  <c r="D26" i="29"/>
  <c r="F183" i="19"/>
  <c r="F180" i="19"/>
  <c r="G122" i="19"/>
  <c r="G116" i="19"/>
  <c r="D25" i="18"/>
  <c r="F185" i="19"/>
  <c r="F188" i="19"/>
  <c r="G101" i="19"/>
  <c r="G118" i="19"/>
  <c r="D25" i="32"/>
  <c r="F178" i="19"/>
  <c r="D25" i="20"/>
  <c r="G119" i="19"/>
  <c r="G120" i="19"/>
  <c r="F186" i="19"/>
  <c r="G102" i="19"/>
  <c r="G115" i="19"/>
  <c r="F190" i="22"/>
  <c r="I200" i="23"/>
  <c r="B34" i="32"/>
  <c r="G122" i="27"/>
  <c r="I201" i="24"/>
  <c r="G118" i="27"/>
  <c r="E150" i="25"/>
  <c r="F181" i="22"/>
  <c r="F186" i="22"/>
  <c r="E150" i="31"/>
  <c r="E155" i="22"/>
  <c r="B147" i="32"/>
  <c r="I206" i="28"/>
  <c r="F183" i="27"/>
  <c r="B212" i="25"/>
  <c r="F167" i="35"/>
  <c r="E155" i="32"/>
  <c r="E157" i="32"/>
  <c r="I207" i="28"/>
  <c r="F185" i="35"/>
  <c r="F188" i="35"/>
  <c r="B197" i="28"/>
  <c r="B163" i="35"/>
  <c r="F178" i="35"/>
  <c r="I202" i="28"/>
  <c r="B212" i="19"/>
  <c r="E158" i="32"/>
  <c r="I200" i="28"/>
  <c r="F183" i="35"/>
  <c r="F186" i="35"/>
  <c r="F180" i="35"/>
  <c r="F191" i="35"/>
  <c r="F179" i="35"/>
  <c r="F181" i="35"/>
  <c r="E152" i="32"/>
  <c r="F166" i="35"/>
  <c r="F187" i="35"/>
  <c r="E156" i="32"/>
  <c r="I205" i="28"/>
  <c r="F192" i="35"/>
  <c r="F190" i="35"/>
  <c r="G122" i="25"/>
  <c r="G102" i="25"/>
  <c r="G117" i="27"/>
  <c r="F181" i="19"/>
  <c r="B66" i="24"/>
  <c r="B147" i="22"/>
  <c r="I200" i="24"/>
  <c r="G118" i="30"/>
  <c r="E151" i="20"/>
  <c r="I207" i="24"/>
  <c r="E152" i="22"/>
  <c r="I203" i="24"/>
  <c r="E150" i="22"/>
  <c r="I202" i="24"/>
  <c r="G119" i="30"/>
  <c r="I204" i="24"/>
  <c r="E158" i="22"/>
  <c r="F189" i="22"/>
  <c r="F188" i="22"/>
  <c r="G122" i="30"/>
  <c r="E158" i="20"/>
  <c r="E157" i="20"/>
  <c r="E151" i="22"/>
  <c r="G115" i="30"/>
  <c r="B197" i="27"/>
  <c r="E150" i="20"/>
  <c r="B147" i="20"/>
  <c r="E155" i="20"/>
  <c r="F183" i="22"/>
  <c r="B98" i="30"/>
  <c r="G102" i="30"/>
  <c r="I207" i="27"/>
  <c r="F178" i="22"/>
  <c r="G113" i="30"/>
  <c r="I203" i="27"/>
  <c r="E153" i="22"/>
  <c r="E154" i="22"/>
  <c r="I205" i="24"/>
  <c r="G120" i="30"/>
  <c r="I205" i="27"/>
  <c r="G123" i="26"/>
  <c r="E154" i="26"/>
  <c r="G101" i="25"/>
  <c r="E152" i="26"/>
  <c r="E151" i="26"/>
  <c r="G119" i="26"/>
  <c r="B130" i="31"/>
  <c r="F167" i="30"/>
  <c r="F179" i="30"/>
  <c r="I202" i="27"/>
  <c r="B98" i="27"/>
  <c r="G119" i="25"/>
  <c r="G115" i="26"/>
  <c r="I206" i="24"/>
  <c r="E156" i="26"/>
  <c r="E158" i="26"/>
  <c r="B147" i="26"/>
  <c r="G116" i="26"/>
  <c r="E157" i="26"/>
  <c r="G118" i="25"/>
  <c r="G121" i="26"/>
  <c r="B163" i="30"/>
  <c r="G121" i="27"/>
  <c r="B66" i="27"/>
  <c r="E153" i="26"/>
  <c r="B262" i="26"/>
  <c r="B98" i="25"/>
  <c r="G117" i="26"/>
  <c r="G123" i="25"/>
  <c r="G120" i="26"/>
  <c r="E155" i="26"/>
  <c r="G113" i="25"/>
  <c r="G120" i="25"/>
  <c r="G101" i="26"/>
  <c r="F185" i="27"/>
  <c r="F183" i="25"/>
  <c r="G122" i="26"/>
  <c r="G118" i="26"/>
  <c r="G116" i="35"/>
  <c r="G119" i="35"/>
  <c r="G125" i="35"/>
  <c r="I200" i="27"/>
  <c r="F189" i="27"/>
  <c r="G119" i="27"/>
  <c r="G116" i="27"/>
  <c r="B163" i="25"/>
  <c r="G102" i="26"/>
  <c r="G113" i="26"/>
  <c r="G115" i="35"/>
  <c r="G102" i="35"/>
  <c r="E154" i="31"/>
  <c r="F179" i="27"/>
  <c r="B229" i="27"/>
  <c r="B229" i="35"/>
  <c r="G120" i="35"/>
  <c r="F182" i="27"/>
  <c r="D17" i="34"/>
  <c r="G113" i="35"/>
  <c r="F190" i="27"/>
  <c r="E157" i="25"/>
  <c r="E155" i="25"/>
  <c r="B229" i="25"/>
  <c r="G114" i="26"/>
  <c r="G125" i="26"/>
  <c r="G121" i="35"/>
  <c r="B212" i="35"/>
  <c r="E153" i="31"/>
  <c r="P26" i="10"/>
  <c r="F184" i="25"/>
  <c r="B163" i="27"/>
  <c r="B147" i="25"/>
  <c r="F185" i="25"/>
  <c r="B98" i="26"/>
  <c r="G124" i="35"/>
  <c r="B98" i="35"/>
  <c r="G114" i="35"/>
  <c r="I206" i="27"/>
  <c r="I201" i="27"/>
  <c r="S30" i="10"/>
  <c r="F167" i="27"/>
  <c r="W26" i="10"/>
  <c r="G101" i="35"/>
  <c r="G117" i="35"/>
  <c r="E151" i="25"/>
  <c r="E153" i="25"/>
  <c r="I201" i="20"/>
  <c r="I202" i="20"/>
  <c r="I204" i="20"/>
  <c r="Q30" i="10"/>
  <c r="O30" i="10"/>
  <c r="G124" i="30"/>
  <c r="G114" i="30"/>
  <c r="F182" i="30"/>
  <c r="F187" i="30"/>
  <c r="I26" i="10"/>
  <c r="G124" i="25"/>
  <c r="G125" i="25"/>
  <c r="G117" i="25"/>
  <c r="F189" i="25"/>
  <c r="F190" i="25"/>
  <c r="F182" i="25"/>
  <c r="F30" i="10"/>
  <c r="T30" i="10"/>
  <c r="F184" i="27"/>
  <c r="F188" i="27"/>
  <c r="F186" i="27"/>
  <c r="F181" i="27"/>
  <c r="F180" i="27"/>
  <c r="F178" i="27"/>
  <c r="B34" i="31"/>
  <c r="B229" i="30"/>
  <c r="G116" i="30"/>
  <c r="G123" i="30"/>
  <c r="F186" i="30"/>
  <c r="G115" i="25"/>
  <c r="F192" i="27"/>
  <c r="G114" i="25"/>
  <c r="F187" i="27"/>
  <c r="G121" i="25"/>
  <c r="C218" i="25"/>
  <c r="V22" i="10"/>
  <c r="G120" i="27"/>
  <c r="G124" i="27"/>
  <c r="G123" i="27"/>
  <c r="G115" i="27"/>
  <c r="G102" i="27"/>
  <c r="G101" i="27"/>
  <c r="R23" i="10"/>
  <c r="G125" i="30"/>
  <c r="G117" i="30"/>
  <c r="F182" i="22"/>
  <c r="F166" i="22"/>
  <c r="F185" i="22"/>
  <c r="F192" i="22"/>
  <c r="G26" i="10"/>
  <c r="N30" i="10"/>
  <c r="D21" i="35"/>
  <c r="B130" i="24"/>
  <c r="B34" i="30"/>
  <c r="E152" i="20"/>
  <c r="E154" i="20"/>
  <c r="E153" i="20"/>
  <c r="F258" i="24"/>
  <c r="K31" i="10"/>
  <c r="L31" i="10"/>
  <c r="F189" i="30"/>
  <c r="F185" i="30"/>
  <c r="B130" i="34"/>
  <c r="C137" i="34"/>
  <c r="I208" i="35"/>
  <c r="G123" i="33"/>
  <c r="G115" i="33"/>
  <c r="G120" i="33"/>
  <c r="G102" i="33"/>
  <c r="G118" i="33"/>
  <c r="G119" i="33"/>
  <c r="G117" i="33"/>
  <c r="G116" i="33"/>
  <c r="G125" i="33"/>
  <c r="G114" i="33"/>
  <c r="G124" i="33"/>
  <c r="G113" i="33"/>
  <c r="G122" i="33"/>
  <c r="G101" i="33"/>
  <c r="G121" i="33"/>
  <c r="B98" i="33"/>
  <c r="E152" i="34"/>
  <c r="E157" i="34"/>
  <c r="B147" i="34"/>
  <c r="E155" i="34"/>
  <c r="E158" i="34"/>
  <c r="E156" i="34"/>
  <c r="E154" i="34"/>
  <c r="E153" i="34"/>
  <c r="E151" i="34"/>
  <c r="E150" i="34"/>
  <c r="B130" i="33"/>
  <c r="E151" i="33"/>
  <c r="E156" i="33"/>
  <c r="E154" i="33"/>
  <c r="E155" i="33"/>
  <c r="E153" i="33"/>
  <c r="E152" i="33"/>
  <c r="E150" i="33"/>
  <c r="B147" i="33"/>
  <c r="E158" i="33"/>
  <c r="E157" i="33"/>
  <c r="B66" i="34"/>
  <c r="B262" i="34"/>
  <c r="C224" i="33"/>
  <c r="B212" i="33"/>
  <c r="C221" i="33"/>
  <c r="I201" i="34"/>
  <c r="I206" i="34"/>
  <c r="I204" i="34"/>
  <c r="I202" i="34"/>
  <c r="I200" i="34"/>
  <c r="B197" i="34"/>
  <c r="I207" i="34"/>
  <c r="I203" i="34"/>
  <c r="I205" i="34"/>
  <c r="B66" i="33"/>
  <c r="B130" i="35"/>
  <c r="I200" i="33"/>
  <c r="I205" i="33"/>
  <c r="I203" i="33"/>
  <c r="I204" i="33"/>
  <c r="I202" i="33"/>
  <c r="I201" i="33"/>
  <c r="B197" i="33"/>
  <c r="I207" i="33"/>
  <c r="I206" i="33"/>
  <c r="F62" i="34"/>
  <c r="B229" i="33"/>
  <c r="B66" i="35"/>
  <c r="G124" i="34"/>
  <c r="G116" i="34"/>
  <c r="G121" i="34"/>
  <c r="G113" i="34"/>
  <c r="G119" i="34"/>
  <c r="G101" i="34"/>
  <c r="G117" i="34"/>
  <c r="G115" i="34"/>
  <c r="G114" i="34"/>
  <c r="G125" i="34"/>
  <c r="G102" i="34"/>
  <c r="G118" i="34"/>
  <c r="G123" i="34"/>
  <c r="B98" i="34"/>
  <c r="G122" i="34"/>
  <c r="G120" i="34"/>
  <c r="B262" i="35"/>
  <c r="F188" i="33"/>
  <c r="F180" i="33"/>
  <c r="F185" i="33"/>
  <c r="F167" i="33"/>
  <c r="F189" i="33"/>
  <c r="F178" i="33"/>
  <c r="F187" i="33"/>
  <c r="F166" i="33"/>
  <c r="F190" i="33"/>
  <c r="F186" i="33"/>
  <c r="B163" i="33"/>
  <c r="F184" i="33"/>
  <c r="F183" i="33"/>
  <c r="F192" i="33"/>
  <c r="F182" i="33"/>
  <c r="F179" i="33"/>
  <c r="F191" i="33"/>
  <c r="F181" i="33"/>
  <c r="F189" i="34"/>
  <c r="F181" i="34"/>
  <c r="F186" i="34"/>
  <c r="F178" i="34"/>
  <c r="F192" i="34"/>
  <c r="F184" i="34"/>
  <c r="F166" i="34"/>
  <c r="F185" i="34"/>
  <c r="F183" i="34"/>
  <c r="F187" i="34"/>
  <c r="F182" i="34"/>
  <c r="F180" i="34"/>
  <c r="F191" i="34"/>
  <c r="F179" i="34"/>
  <c r="F190" i="34"/>
  <c r="F167" i="34"/>
  <c r="F188" i="34"/>
  <c r="B163" i="34"/>
  <c r="B229" i="34"/>
  <c r="B34" i="35"/>
  <c r="E153" i="35"/>
  <c r="E158" i="35"/>
  <c r="E150" i="35"/>
  <c r="E157" i="35"/>
  <c r="B147" i="35"/>
  <c r="E156" i="35"/>
  <c r="E155" i="35"/>
  <c r="E154" i="35"/>
  <c r="E152" i="35"/>
  <c r="E151" i="35"/>
  <c r="B34" i="33"/>
  <c r="C219" i="34"/>
  <c r="B212" i="34"/>
  <c r="E155" i="29"/>
  <c r="E153" i="29"/>
  <c r="E152" i="29"/>
  <c r="E157" i="29"/>
  <c r="B147" i="29"/>
  <c r="E151" i="29"/>
  <c r="E158" i="29"/>
  <c r="E156" i="29"/>
  <c r="E154" i="29"/>
  <c r="E150" i="29"/>
  <c r="B212" i="28"/>
  <c r="C224" i="28"/>
  <c r="F190" i="26"/>
  <c r="F182" i="26"/>
  <c r="F186" i="26"/>
  <c r="F178" i="26"/>
  <c r="F191" i="26"/>
  <c r="F180" i="26"/>
  <c r="F189" i="26"/>
  <c r="F179" i="26"/>
  <c r="F188" i="26"/>
  <c r="F167" i="26"/>
  <c r="F187" i="26"/>
  <c r="F166" i="26"/>
  <c r="F192" i="26"/>
  <c r="F185" i="26"/>
  <c r="B163" i="26"/>
  <c r="F181" i="26"/>
  <c r="F184" i="26"/>
  <c r="F183" i="26"/>
  <c r="G124" i="31"/>
  <c r="G116" i="31"/>
  <c r="G123" i="31"/>
  <c r="G115" i="31"/>
  <c r="G122" i="31"/>
  <c r="G114" i="31"/>
  <c r="G121" i="31"/>
  <c r="G113" i="31"/>
  <c r="G120" i="31"/>
  <c r="G102" i="31"/>
  <c r="G119" i="31"/>
  <c r="G101" i="31"/>
  <c r="G125" i="31"/>
  <c r="G118" i="31"/>
  <c r="G117" i="31"/>
  <c r="B98" i="31"/>
  <c r="B66" i="29"/>
  <c r="B229" i="28"/>
  <c r="B66" i="26"/>
  <c r="I208" i="26"/>
  <c r="B229" i="26"/>
  <c r="I204" i="29"/>
  <c r="I202" i="29"/>
  <c r="I201" i="29"/>
  <c r="I206" i="29"/>
  <c r="I200" i="29"/>
  <c r="I207" i="29"/>
  <c r="I205" i="29"/>
  <c r="I203" i="29"/>
  <c r="B197" i="29"/>
  <c r="E152" i="28"/>
  <c r="E151" i="28"/>
  <c r="E150" i="28"/>
  <c r="E158" i="28"/>
  <c r="E157" i="28"/>
  <c r="E156" i="28"/>
  <c r="E154" i="28"/>
  <c r="E153" i="28"/>
  <c r="B147" i="28"/>
  <c r="E155" i="28"/>
  <c r="B130" i="26"/>
  <c r="G290" i="29"/>
  <c r="F190" i="32"/>
  <c r="F182" i="32"/>
  <c r="F189" i="32"/>
  <c r="F181" i="32"/>
  <c r="F188" i="32"/>
  <c r="F180" i="32"/>
  <c r="F187" i="32"/>
  <c r="F179" i="32"/>
  <c r="F186" i="32"/>
  <c r="F178" i="32"/>
  <c r="F185" i="32"/>
  <c r="F167" i="32"/>
  <c r="F183" i="32"/>
  <c r="F166" i="32"/>
  <c r="B163" i="32"/>
  <c r="F192" i="32"/>
  <c r="F191" i="32"/>
  <c r="F184" i="32"/>
  <c r="B66" i="32"/>
  <c r="G125" i="32"/>
  <c r="G117" i="32"/>
  <c r="G124" i="32"/>
  <c r="G116" i="32"/>
  <c r="G123" i="32"/>
  <c r="G115" i="32"/>
  <c r="G122" i="32"/>
  <c r="G114" i="32"/>
  <c r="G121" i="32"/>
  <c r="G113" i="32"/>
  <c r="G120" i="32"/>
  <c r="G102" i="32"/>
  <c r="G101" i="32"/>
  <c r="B98" i="32"/>
  <c r="G119" i="32"/>
  <c r="G118" i="32"/>
  <c r="B262" i="31"/>
  <c r="F192" i="29"/>
  <c r="F184" i="29"/>
  <c r="F166" i="29"/>
  <c r="F190" i="29"/>
  <c r="F182" i="29"/>
  <c r="F189" i="29"/>
  <c r="F181" i="29"/>
  <c r="F186" i="29"/>
  <c r="F178" i="29"/>
  <c r="F180" i="29"/>
  <c r="F167" i="29"/>
  <c r="F191" i="29"/>
  <c r="B163" i="29"/>
  <c r="F188" i="29"/>
  <c r="F187" i="29"/>
  <c r="F185" i="29"/>
  <c r="F183" i="29"/>
  <c r="F179" i="29"/>
  <c r="B34" i="29"/>
  <c r="G119" i="29"/>
  <c r="G101" i="29"/>
  <c r="G125" i="29"/>
  <c r="G117" i="29"/>
  <c r="G124" i="29"/>
  <c r="G116" i="29"/>
  <c r="G121" i="29"/>
  <c r="G113" i="29"/>
  <c r="G114" i="29"/>
  <c r="B98" i="29"/>
  <c r="G123" i="29"/>
  <c r="G122" i="29"/>
  <c r="G120" i="29"/>
  <c r="G118" i="29"/>
  <c r="G115" i="29"/>
  <c r="G102" i="29"/>
  <c r="B66" i="25"/>
  <c r="B130" i="30"/>
  <c r="C221" i="29"/>
  <c r="B212" i="29"/>
  <c r="B34" i="28"/>
  <c r="E156" i="27"/>
  <c r="E154" i="27"/>
  <c r="E153" i="27"/>
  <c r="E158" i="27"/>
  <c r="E150" i="27"/>
  <c r="E151" i="27"/>
  <c r="B147" i="27"/>
  <c r="E157" i="27"/>
  <c r="E155" i="27"/>
  <c r="E152" i="27"/>
  <c r="B34" i="27"/>
  <c r="F189" i="31"/>
  <c r="F181" i="31"/>
  <c r="F188" i="31"/>
  <c r="F180" i="31"/>
  <c r="F187" i="31"/>
  <c r="F179" i="31"/>
  <c r="F186" i="31"/>
  <c r="F178" i="31"/>
  <c r="F185" i="31"/>
  <c r="F167" i="31"/>
  <c r="F192" i="31"/>
  <c r="F184" i="31"/>
  <c r="F166" i="31"/>
  <c r="F191" i="31"/>
  <c r="F190" i="31"/>
  <c r="F183" i="31"/>
  <c r="F182" i="31"/>
  <c r="B163" i="31"/>
  <c r="B66" i="31"/>
  <c r="F258" i="32"/>
  <c r="B212" i="32"/>
  <c r="I201" i="31"/>
  <c r="I200" i="31"/>
  <c r="I207" i="31"/>
  <c r="B197" i="31"/>
  <c r="I206" i="31"/>
  <c r="I205" i="31"/>
  <c r="I204" i="31"/>
  <c r="I203" i="31"/>
  <c r="I202" i="31"/>
  <c r="I202" i="32"/>
  <c r="I201" i="32"/>
  <c r="I200" i="32"/>
  <c r="I207" i="32"/>
  <c r="B197" i="32"/>
  <c r="I206" i="32"/>
  <c r="I205" i="32"/>
  <c r="I204" i="32"/>
  <c r="I203" i="32"/>
  <c r="B130" i="27"/>
  <c r="B34" i="26"/>
  <c r="B262" i="25"/>
  <c r="B262" i="32"/>
  <c r="F258" i="31"/>
  <c r="I200" i="30"/>
  <c r="I207" i="30"/>
  <c r="B197" i="30"/>
  <c r="I204" i="30"/>
  <c r="I203" i="30"/>
  <c r="I202" i="30"/>
  <c r="I201" i="30"/>
  <c r="I206" i="30"/>
  <c r="I205" i="30"/>
  <c r="E151" i="30"/>
  <c r="E158" i="30"/>
  <c r="E150" i="30"/>
  <c r="E155" i="30"/>
  <c r="E154" i="30"/>
  <c r="E153" i="30"/>
  <c r="E152" i="30"/>
  <c r="B147" i="30"/>
  <c r="E157" i="30"/>
  <c r="E156" i="30"/>
  <c r="B229" i="29"/>
  <c r="G124" i="28"/>
  <c r="G116" i="28"/>
  <c r="G123" i="28"/>
  <c r="G115" i="28"/>
  <c r="G117" i="28"/>
  <c r="G125" i="28"/>
  <c r="G113" i="28"/>
  <c r="G122" i="28"/>
  <c r="G102" i="28"/>
  <c r="G121" i="28"/>
  <c r="G101" i="28"/>
  <c r="G119" i="28"/>
  <c r="G120" i="28"/>
  <c r="G118" i="28"/>
  <c r="G114" i="28"/>
  <c r="B98" i="28"/>
  <c r="B262" i="27"/>
  <c r="B34" i="25"/>
  <c r="B212" i="31"/>
  <c r="B66" i="30"/>
  <c r="B262" i="30"/>
  <c r="B130" i="29"/>
  <c r="F189" i="28"/>
  <c r="F181" i="28"/>
  <c r="F188" i="28"/>
  <c r="F180" i="28"/>
  <c r="F185" i="28"/>
  <c r="B163" i="28"/>
  <c r="F183" i="28"/>
  <c r="F192" i="28"/>
  <c r="F182" i="28"/>
  <c r="F191" i="28"/>
  <c r="F179" i="28"/>
  <c r="F187" i="28"/>
  <c r="F167" i="28"/>
  <c r="F190" i="28"/>
  <c r="F186" i="28"/>
  <c r="F184" i="28"/>
  <c r="F178" i="28"/>
  <c r="F166" i="28"/>
  <c r="G290" i="28"/>
  <c r="C219" i="26"/>
  <c r="C218" i="26"/>
  <c r="B212" i="26"/>
  <c r="I200" i="22"/>
  <c r="I207" i="22"/>
  <c r="B197" i="22"/>
  <c r="I206" i="22"/>
  <c r="I203" i="22"/>
  <c r="I204" i="22"/>
  <c r="I202" i="22"/>
  <c r="I201" i="22"/>
  <c r="I205" i="22"/>
  <c r="G124" i="23"/>
  <c r="G116" i="23"/>
  <c r="G123" i="23"/>
  <c r="G115" i="23"/>
  <c r="G122" i="23"/>
  <c r="G114" i="23"/>
  <c r="G119" i="23"/>
  <c r="G101" i="23"/>
  <c r="G117" i="23"/>
  <c r="G113" i="23"/>
  <c r="G102" i="23"/>
  <c r="B98" i="23"/>
  <c r="G125" i="23"/>
  <c r="G121" i="23"/>
  <c r="G118" i="23"/>
  <c r="G120" i="23"/>
  <c r="B212" i="24"/>
  <c r="B262" i="22"/>
  <c r="E157" i="21"/>
  <c r="B147" i="21"/>
  <c r="E156" i="21"/>
  <c r="E155" i="21"/>
  <c r="E154" i="21"/>
  <c r="E153" i="21"/>
  <c r="E152" i="21"/>
  <c r="E151" i="21"/>
  <c r="E158" i="21"/>
  <c r="E150" i="21"/>
  <c r="F189" i="23"/>
  <c r="F181" i="23"/>
  <c r="F188" i="23"/>
  <c r="F180" i="23"/>
  <c r="F187" i="23"/>
  <c r="F179" i="23"/>
  <c r="F192" i="23"/>
  <c r="F184" i="23"/>
  <c r="F166" i="23"/>
  <c r="F167" i="23"/>
  <c r="F191" i="23"/>
  <c r="B163" i="23"/>
  <c r="F190" i="23"/>
  <c r="F186" i="23"/>
  <c r="F185" i="23"/>
  <c r="F183" i="23"/>
  <c r="F178" i="23"/>
  <c r="F182" i="23"/>
  <c r="G121" i="21"/>
  <c r="G113" i="21"/>
  <c r="G120" i="21"/>
  <c r="G102" i="21"/>
  <c r="G119" i="21"/>
  <c r="G101" i="21"/>
  <c r="G117" i="21"/>
  <c r="G118" i="21"/>
  <c r="B98" i="21"/>
  <c r="G125" i="21"/>
  <c r="G124" i="21"/>
  <c r="G116" i="21"/>
  <c r="G123" i="21"/>
  <c r="G115" i="21"/>
  <c r="G122" i="21"/>
  <c r="G114" i="21"/>
  <c r="I208" i="21"/>
  <c r="C140" i="21"/>
  <c r="B130" i="21"/>
  <c r="F190" i="24"/>
  <c r="F182" i="24"/>
  <c r="F189" i="24"/>
  <c r="F181" i="24"/>
  <c r="F188" i="24"/>
  <c r="F180" i="24"/>
  <c r="F185" i="24"/>
  <c r="F167" i="24"/>
  <c r="F187" i="24"/>
  <c r="F186" i="24"/>
  <c r="F184" i="24"/>
  <c r="F183" i="24"/>
  <c r="F179" i="24"/>
  <c r="F178" i="24"/>
  <c r="B163" i="24"/>
  <c r="F192" i="24"/>
  <c r="F166" i="24"/>
  <c r="F191" i="24"/>
  <c r="C220" i="23"/>
  <c r="B212" i="23"/>
  <c r="G125" i="24"/>
  <c r="G117" i="24"/>
  <c r="G124" i="24"/>
  <c r="G116" i="24"/>
  <c r="G123" i="24"/>
  <c r="G115" i="24"/>
  <c r="G120" i="24"/>
  <c r="G102" i="24"/>
  <c r="G101" i="24"/>
  <c r="B98" i="24"/>
  <c r="G122" i="24"/>
  <c r="G121" i="24"/>
  <c r="G119" i="24"/>
  <c r="G118" i="24"/>
  <c r="G114" i="24"/>
  <c r="G113" i="24"/>
  <c r="B229" i="23"/>
  <c r="B262" i="24"/>
  <c r="B130" i="22"/>
  <c r="C142" i="22"/>
  <c r="G94" i="23"/>
  <c r="B66" i="21"/>
  <c r="B130" i="23"/>
  <c r="B229" i="21"/>
  <c r="F258" i="22"/>
  <c r="B262" i="21"/>
  <c r="B34" i="22"/>
  <c r="B66" i="22"/>
  <c r="E152" i="23"/>
  <c r="E151" i="23"/>
  <c r="E158" i="23"/>
  <c r="E150" i="23"/>
  <c r="E155" i="23"/>
  <c r="E157" i="23"/>
  <c r="E156" i="23"/>
  <c r="E154" i="23"/>
  <c r="B147" i="23"/>
  <c r="E153" i="23"/>
  <c r="B34" i="21"/>
  <c r="B212" i="21"/>
  <c r="C221" i="21"/>
  <c r="F186" i="21"/>
  <c r="F178" i="21"/>
  <c r="F185" i="21"/>
  <c r="F167" i="21"/>
  <c r="F192" i="21"/>
  <c r="F184" i="21"/>
  <c r="F166" i="21"/>
  <c r="F190" i="21"/>
  <c r="F191" i="21"/>
  <c r="F183" i="21"/>
  <c r="B163" i="21"/>
  <c r="F182" i="21"/>
  <c r="F189" i="21"/>
  <c r="F181" i="21"/>
  <c r="F188" i="21"/>
  <c r="F180" i="21"/>
  <c r="F179" i="21"/>
  <c r="F187" i="21"/>
  <c r="F258" i="20"/>
  <c r="B262" i="20"/>
  <c r="I208" i="19"/>
  <c r="B66" i="19"/>
  <c r="C224" i="20"/>
  <c r="C222" i="20"/>
  <c r="B212" i="20"/>
  <c r="E151" i="19"/>
  <c r="E156" i="19"/>
  <c r="E158" i="19"/>
  <c r="E150" i="19"/>
  <c r="E157" i="19"/>
  <c r="B147" i="19"/>
  <c r="E155" i="19"/>
  <c r="E154" i="19"/>
  <c r="E153" i="19"/>
  <c r="E152" i="19"/>
  <c r="C141" i="19"/>
  <c r="C137" i="19"/>
  <c r="B130" i="19"/>
  <c r="F190" i="20"/>
  <c r="F182" i="20"/>
  <c r="F189" i="20"/>
  <c r="F181" i="20"/>
  <c r="F188" i="20"/>
  <c r="F180" i="20"/>
  <c r="F187" i="20"/>
  <c r="F179" i="20"/>
  <c r="F183" i="20"/>
  <c r="F186" i="20"/>
  <c r="F178" i="20"/>
  <c r="F191" i="20"/>
  <c r="F185" i="20"/>
  <c r="F167" i="20"/>
  <c r="F192" i="20"/>
  <c r="F184" i="20"/>
  <c r="F166" i="20"/>
  <c r="B163" i="20"/>
  <c r="G125" i="20"/>
  <c r="G117" i="20"/>
  <c r="G124" i="20"/>
  <c r="G116" i="20"/>
  <c r="G119" i="20"/>
  <c r="G123" i="20"/>
  <c r="G115" i="20"/>
  <c r="G122" i="20"/>
  <c r="G114" i="20"/>
  <c r="G121" i="20"/>
  <c r="G113" i="20"/>
  <c r="G120" i="20"/>
  <c r="G102" i="20"/>
  <c r="G101" i="20"/>
  <c r="G118" i="20"/>
  <c r="B98" i="20"/>
  <c r="B262" i="19"/>
  <c r="G125" i="18"/>
  <c r="G117" i="18"/>
  <c r="G124" i="18"/>
  <c r="G116" i="18"/>
  <c r="G119" i="18"/>
  <c r="G123" i="18"/>
  <c r="G115" i="18"/>
  <c r="G122" i="18"/>
  <c r="G114" i="18"/>
  <c r="G121" i="18"/>
  <c r="G113" i="18"/>
  <c r="G101" i="18"/>
  <c r="G120" i="18"/>
  <c r="G102" i="18"/>
  <c r="G118" i="18"/>
  <c r="B98" i="18"/>
  <c r="I202" i="18"/>
  <c r="I201" i="18"/>
  <c r="I200" i="18"/>
  <c r="I207" i="18"/>
  <c r="B197" i="18"/>
  <c r="I206" i="18"/>
  <c r="I205" i="18"/>
  <c r="I203" i="18"/>
  <c r="I204" i="18"/>
  <c r="B262" i="18"/>
  <c r="F258" i="18"/>
  <c r="C220" i="18"/>
  <c r="C222" i="18"/>
  <c r="B212" i="18"/>
  <c r="F190" i="18"/>
  <c r="F182" i="18"/>
  <c r="F189" i="18"/>
  <c r="F181" i="18"/>
  <c r="F188" i="18"/>
  <c r="F180" i="18"/>
  <c r="F166" i="18"/>
  <c r="F187" i="18"/>
  <c r="F179" i="18"/>
  <c r="F186" i="18"/>
  <c r="F178" i="18"/>
  <c r="F184" i="18"/>
  <c r="F185" i="18"/>
  <c r="F167" i="18"/>
  <c r="F192" i="18"/>
  <c r="F191" i="18"/>
  <c r="F183" i="18"/>
  <c r="B163" i="18"/>
  <c r="B66" i="18"/>
  <c r="B34" i="18"/>
  <c r="A16" i="1"/>
  <c r="S2" i="13"/>
  <c r="B11" i="1" s="1"/>
  <c r="S3" i="13"/>
  <c r="S4" i="13"/>
  <c r="A146" i="17" l="1"/>
  <c r="A261" i="17"/>
  <c r="A65" i="17"/>
  <c r="A196" i="17"/>
  <c r="A228" i="17"/>
  <c r="A33" i="17"/>
  <c r="A162" i="17"/>
  <c r="A211" i="17"/>
  <c r="C219" i="17" s="1"/>
  <c r="A129" i="17"/>
  <c r="C137" i="17" s="1"/>
  <c r="A97" i="17"/>
  <c r="H18" i="28"/>
  <c r="D20" i="18"/>
  <c r="U31" i="10"/>
  <c r="G290" i="33"/>
  <c r="E159" i="24"/>
  <c r="E319" i="24"/>
  <c r="F319" i="24" s="1"/>
  <c r="D26" i="23"/>
  <c r="D22" i="18"/>
  <c r="D22" i="24"/>
  <c r="D25" i="26"/>
  <c r="D25" i="35"/>
  <c r="D20" i="25"/>
  <c r="D20" i="32"/>
  <c r="D20" i="24"/>
  <c r="D21" i="23"/>
  <c r="E320" i="19"/>
  <c r="F320" i="19" s="1"/>
  <c r="H19" i="32"/>
  <c r="H19" i="34"/>
  <c r="E320" i="26"/>
  <c r="F320" i="26" s="1"/>
  <c r="E320" i="27"/>
  <c r="F320" i="27" s="1"/>
  <c r="H19" i="25"/>
  <c r="H20" i="33"/>
  <c r="E321" i="20"/>
  <c r="F321" i="20" s="1"/>
  <c r="H20" i="21"/>
  <c r="E321" i="24"/>
  <c r="F321" i="24" s="1"/>
  <c r="E321" i="32"/>
  <c r="F321" i="32" s="1"/>
  <c r="E321" i="23"/>
  <c r="F321" i="23" s="1"/>
  <c r="E320" i="21"/>
  <c r="F320" i="21" s="1"/>
  <c r="H19" i="33"/>
  <c r="H19" i="23"/>
  <c r="E320" i="28"/>
  <c r="F320" i="28" s="1"/>
  <c r="H19" i="31"/>
  <c r="H19" i="28"/>
  <c r="H20" i="19"/>
  <c r="E321" i="22"/>
  <c r="F321" i="22" s="1"/>
  <c r="H20" i="23"/>
  <c r="H20" i="26"/>
  <c r="E321" i="33"/>
  <c r="F321" i="33" s="1"/>
  <c r="E321" i="19"/>
  <c r="F321" i="19" s="1"/>
  <c r="E318" i="24"/>
  <c r="F318" i="24" s="1"/>
  <c r="E320" i="22"/>
  <c r="F320" i="22" s="1"/>
  <c r="E320" i="33"/>
  <c r="F320" i="33" s="1"/>
  <c r="E320" i="29"/>
  <c r="F320" i="29" s="1"/>
  <c r="H19" i="35"/>
  <c r="E320" i="30"/>
  <c r="F320" i="30" s="1"/>
  <c r="H20" i="32"/>
  <c r="H20" i="35"/>
  <c r="E321" i="30"/>
  <c r="F321" i="30" s="1"/>
  <c r="E321" i="34"/>
  <c r="F321" i="34" s="1"/>
  <c r="H20" i="27"/>
  <c r="E320" i="23"/>
  <c r="F320" i="23" s="1"/>
  <c r="H19" i="26"/>
  <c r="E320" i="25"/>
  <c r="F320" i="25" s="1"/>
  <c r="H19" i="17"/>
  <c r="H20" i="25"/>
  <c r="H20" i="24"/>
  <c r="E321" i="25"/>
  <c r="F321" i="25" s="1"/>
  <c r="E321" i="26"/>
  <c r="F321" i="26" s="1"/>
  <c r="H20" i="29"/>
  <c r="E320" i="24"/>
  <c r="F320" i="24" s="1"/>
  <c r="E320" i="31"/>
  <c r="F320" i="31" s="1"/>
  <c r="E320" i="18"/>
  <c r="F320" i="18" s="1"/>
  <c r="E320" i="34"/>
  <c r="F320" i="34" s="1"/>
  <c r="H20" i="22"/>
  <c r="E321" i="18"/>
  <c r="F321" i="18" s="1"/>
  <c r="E321" i="35"/>
  <c r="F321" i="35" s="1"/>
  <c r="H19" i="18"/>
  <c r="H19" i="30"/>
  <c r="E320" i="17"/>
  <c r="F320" i="17" s="1"/>
  <c r="H19" i="27"/>
  <c r="E320" i="20"/>
  <c r="F320" i="20" s="1"/>
  <c r="H20" i="34"/>
  <c r="E321" i="28"/>
  <c r="F321" i="28" s="1"/>
  <c r="H20" i="17"/>
  <c r="H19" i="19"/>
  <c r="H19" i="20"/>
  <c r="H20" i="20"/>
  <c r="E321" i="27"/>
  <c r="F321" i="27" s="1"/>
  <c r="E321" i="17"/>
  <c r="F321" i="17" s="1"/>
  <c r="H20" i="30"/>
  <c r="E321" i="21"/>
  <c r="F321" i="21" s="1"/>
  <c r="E321" i="31"/>
  <c r="F321" i="31" s="1"/>
  <c r="H20" i="28"/>
  <c r="E320" i="35"/>
  <c r="F320" i="35" s="1"/>
  <c r="E320" i="32"/>
  <c r="F320" i="32" s="1"/>
  <c r="H19" i="21"/>
  <c r="H19" i="29"/>
  <c r="H19" i="22"/>
  <c r="H19" i="24"/>
  <c r="H20" i="18"/>
  <c r="E321" i="29"/>
  <c r="F321" i="29" s="1"/>
  <c r="H20" i="31"/>
  <c r="D22" i="32"/>
  <c r="D21" i="28"/>
  <c r="D17" i="24"/>
  <c r="D24" i="22"/>
  <c r="E159" i="18"/>
  <c r="F27" i="10"/>
  <c r="R31" i="10"/>
  <c r="S27" i="10"/>
  <c r="G290" i="23"/>
  <c r="Q29" i="10"/>
  <c r="D24" i="30"/>
  <c r="D17" i="32"/>
  <c r="Q24" i="10"/>
  <c r="I208" i="23"/>
  <c r="F62" i="24"/>
  <c r="C225" i="27"/>
  <c r="G126" i="22"/>
  <c r="R26" i="10"/>
  <c r="C225" i="22"/>
  <c r="D24" i="27"/>
  <c r="M29" i="10"/>
  <c r="C225" i="30"/>
  <c r="J29" i="10"/>
  <c r="H17" i="20"/>
  <c r="H26" i="10"/>
  <c r="D21" i="25"/>
  <c r="I208" i="25"/>
  <c r="D19" i="25"/>
  <c r="E319" i="25"/>
  <c r="F319" i="25" s="1"/>
  <c r="D18" i="27"/>
  <c r="D23" i="35"/>
  <c r="D17" i="23"/>
  <c r="F193" i="19"/>
  <c r="G24" i="10"/>
  <c r="C143" i="18"/>
  <c r="D23" i="30"/>
  <c r="I31" i="10"/>
  <c r="G126" i="19"/>
  <c r="D25" i="19"/>
  <c r="F25" i="10"/>
  <c r="S22" i="10"/>
  <c r="I208" i="27"/>
  <c r="G126" i="26"/>
  <c r="F193" i="35"/>
  <c r="I208" i="28"/>
  <c r="T22" i="10"/>
  <c r="K26" i="10"/>
  <c r="D26" i="24"/>
  <c r="D26" i="30"/>
  <c r="E159" i="32"/>
  <c r="W28" i="10"/>
  <c r="C143" i="32"/>
  <c r="G28" i="10"/>
  <c r="D25" i="34"/>
  <c r="D26" i="35"/>
  <c r="F62" i="32"/>
  <c r="D26" i="22"/>
  <c r="D26" i="27"/>
  <c r="D26" i="18"/>
  <c r="D25" i="21"/>
  <c r="D26" i="34"/>
  <c r="J26" i="10"/>
  <c r="D25" i="27"/>
  <c r="O27" i="10"/>
  <c r="D25" i="33"/>
  <c r="F258" i="35"/>
  <c r="O25" i="10"/>
  <c r="H17" i="25"/>
  <c r="D26" i="31"/>
  <c r="D25" i="28"/>
  <c r="D26" i="20"/>
  <c r="D26" i="19"/>
  <c r="D25" i="23"/>
  <c r="D25" i="29"/>
  <c r="D26" i="32"/>
  <c r="E319" i="28"/>
  <c r="F319" i="28" s="1"/>
  <c r="C143" i="20"/>
  <c r="D26" i="26"/>
  <c r="D25" i="30"/>
  <c r="D26" i="21"/>
  <c r="D26" i="25"/>
  <c r="O22" i="10"/>
  <c r="E159" i="31"/>
  <c r="D25" i="25"/>
  <c r="F62" i="19"/>
  <c r="C225" i="35"/>
  <c r="C225" i="19"/>
  <c r="I208" i="20"/>
  <c r="H18" i="25"/>
  <c r="D22" i="20"/>
  <c r="I208" i="24"/>
  <c r="E159" i="20"/>
  <c r="D17" i="19"/>
  <c r="F193" i="25"/>
  <c r="D17" i="31"/>
  <c r="E318" i="25"/>
  <c r="H17" i="24"/>
  <c r="H30" i="10"/>
  <c r="G126" i="30"/>
  <c r="D23" i="19"/>
  <c r="G30" i="10"/>
  <c r="G94" i="27"/>
  <c r="F62" i="23"/>
  <c r="G94" i="24"/>
  <c r="D21" i="24"/>
  <c r="Q27" i="10"/>
  <c r="D20" i="31"/>
  <c r="J23" i="10"/>
  <c r="F258" i="27"/>
  <c r="W24" i="10"/>
  <c r="K25" i="10"/>
  <c r="F258" i="30"/>
  <c r="I27" i="10"/>
  <c r="H24" i="10"/>
  <c r="H28" i="10"/>
  <c r="D22" i="22"/>
  <c r="C143" i="31"/>
  <c r="F62" i="31"/>
  <c r="S26" i="10"/>
  <c r="E159" i="22"/>
  <c r="D24" i="35"/>
  <c r="F193" i="22"/>
  <c r="R22" i="10"/>
  <c r="D22" i="26"/>
  <c r="C143" i="25"/>
  <c r="K29" i="10"/>
  <c r="G29" i="10"/>
  <c r="O29" i="10"/>
  <c r="J27" i="10"/>
  <c r="E159" i="26"/>
  <c r="T26" i="10"/>
  <c r="W30" i="10"/>
  <c r="G126" i="35"/>
  <c r="D21" i="27"/>
  <c r="T25" i="10"/>
  <c r="F258" i="25"/>
  <c r="C143" i="24"/>
  <c r="D21" i="20"/>
  <c r="D20" i="28"/>
  <c r="G290" i="26"/>
  <c r="F193" i="30"/>
  <c r="N25" i="10"/>
  <c r="G94" i="28"/>
  <c r="W29" i="10"/>
  <c r="D20" i="20"/>
  <c r="F193" i="27"/>
  <c r="H27" i="10"/>
  <c r="S23" i="10"/>
  <c r="D24" i="25"/>
  <c r="I24" i="10"/>
  <c r="F62" i="20"/>
  <c r="C143" i="28"/>
  <c r="G126" i="25"/>
  <c r="J30" i="10"/>
  <c r="H25" i="10"/>
  <c r="D19" i="17"/>
  <c r="F258" i="19"/>
  <c r="D22" i="25"/>
  <c r="D17" i="20"/>
  <c r="N22" i="10"/>
  <c r="D18" i="20"/>
  <c r="K23" i="10"/>
  <c r="D22" i="31"/>
  <c r="J24" i="10"/>
  <c r="J28" i="10"/>
  <c r="D23" i="27"/>
  <c r="U24" i="10"/>
  <c r="D24" i="19"/>
  <c r="D18" i="28"/>
  <c r="D18" i="24"/>
  <c r="M28" i="10"/>
  <c r="N27" i="10"/>
  <c r="G22" i="10"/>
  <c r="G94" i="20"/>
  <c r="T27" i="10"/>
  <c r="S25" i="10"/>
  <c r="M24" i="10"/>
  <c r="G25" i="10"/>
  <c r="T29" i="10"/>
  <c r="M30" i="10"/>
  <c r="E159" i="25"/>
  <c r="Q28" i="10"/>
  <c r="D23" i="25"/>
  <c r="P22" i="10"/>
  <c r="D17" i="21"/>
  <c r="R27" i="10"/>
  <c r="R25" i="10"/>
  <c r="Q25" i="10"/>
  <c r="P27" i="10"/>
  <c r="Q31" i="10"/>
  <c r="S29" i="10"/>
  <c r="H18" i="24"/>
  <c r="L25" i="10"/>
  <c r="O31" i="10"/>
  <c r="W23" i="10"/>
  <c r="D18" i="35"/>
  <c r="U30" i="10"/>
  <c r="V26" i="10"/>
  <c r="V31" i="10"/>
  <c r="M22" i="10"/>
  <c r="D17" i="30"/>
  <c r="T23" i="10"/>
  <c r="F28" i="10"/>
  <c r="P28" i="10"/>
  <c r="F22" i="10"/>
  <c r="D17" i="18"/>
  <c r="F23" i="10"/>
  <c r="D18" i="18"/>
  <c r="F24" i="10"/>
  <c r="T28" i="10"/>
  <c r="R29" i="10"/>
  <c r="J31" i="10"/>
  <c r="M27" i="10"/>
  <c r="L29" i="10"/>
  <c r="I25" i="10"/>
  <c r="I23" i="10"/>
  <c r="D18" i="26"/>
  <c r="L23" i="10"/>
  <c r="D18" i="29"/>
  <c r="U22" i="10"/>
  <c r="D17" i="33"/>
  <c r="W22" i="10"/>
  <c r="D17" i="35"/>
  <c r="W25" i="10"/>
  <c r="F26" i="10"/>
  <c r="T24" i="10"/>
  <c r="T31" i="10"/>
  <c r="P30" i="10"/>
  <c r="H31" i="10"/>
  <c r="J25" i="10"/>
  <c r="N28" i="10"/>
  <c r="L26" i="10"/>
  <c r="V30" i="10"/>
  <c r="U25" i="10"/>
  <c r="C225" i="25"/>
  <c r="H29" i="10"/>
  <c r="F29" i="10"/>
  <c r="G31" i="10"/>
  <c r="N29" i="10"/>
  <c r="D17" i="25"/>
  <c r="H22" i="10"/>
  <c r="I22" i="10"/>
  <c r="D17" i="26"/>
  <c r="N23" i="10"/>
  <c r="D18" i="31"/>
  <c r="K22" i="10"/>
  <c r="D17" i="28"/>
  <c r="L28" i="10"/>
  <c r="K27" i="10"/>
  <c r="I30" i="10"/>
  <c r="V28" i="10"/>
  <c r="U27" i="10"/>
  <c r="Q23" i="10"/>
  <c r="D18" i="22"/>
  <c r="G290" i="30"/>
  <c r="M31" i="10"/>
  <c r="M26" i="10"/>
  <c r="L22" i="10"/>
  <c r="D17" i="29"/>
  <c r="N24" i="10"/>
  <c r="W27" i="10"/>
  <c r="U28" i="10"/>
  <c r="D23" i="22"/>
  <c r="S24" i="10"/>
  <c r="S28" i="10"/>
  <c r="P24" i="10"/>
  <c r="R24" i="10"/>
  <c r="Q26" i="10"/>
  <c r="K24" i="10"/>
  <c r="O26" i="10"/>
  <c r="M25" i="10"/>
  <c r="O24" i="10"/>
  <c r="K30" i="10"/>
  <c r="G290" i="35"/>
  <c r="W31" i="10"/>
  <c r="U29" i="10"/>
  <c r="V27" i="10"/>
  <c r="F31" i="10"/>
  <c r="R30" i="10"/>
  <c r="I29" i="10"/>
  <c r="K28" i="10"/>
  <c r="D18" i="30"/>
  <c r="M23" i="10"/>
  <c r="N31" i="10"/>
  <c r="O23" i="10"/>
  <c r="D18" i="32"/>
  <c r="O28" i="10"/>
  <c r="L27" i="10"/>
  <c r="U23" i="10"/>
  <c r="D18" i="33"/>
  <c r="V23" i="10"/>
  <c r="D18" i="34"/>
  <c r="V25" i="10"/>
  <c r="G126" i="27"/>
  <c r="G23" i="10"/>
  <c r="D18" i="19"/>
  <c r="E318" i="20"/>
  <c r="F318" i="20" s="1"/>
  <c r="G27" i="10"/>
  <c r="P29" i="10"/>
  <c r="Q22" i="10"/>
  <c r="D17" i="22"/>
  <c r="P31" i="10"/>
  <c r="P23" i="10"/>
  <c r="D18" i="21"/>
  <c r="S31" i="10"/>
  <c r="P25" i="10"/>
  <c r="R28" i="10"/>
  <c r="L30" i="10"/>
  <c r="N26" i="10"/>
  <c r="J22" i="10"/>
  <c r="D17" i="27"/>
  <c r="H23" i="10"/>
  <c r="D18" i="25"/>
  <c r="L24" i="10"/>
  <c r="I28" i="10"/>
  <c r="V29" i="10"/>
  <c r="V24" i="10"/>
  <c r="U26" i="10"/>
  <c r="F62" i="30"/>
  <c r="C225" i="33"/>
  <c r="D24" i="33"/>
  <c r="G94" i="34"/>
  <c r="E159" i="35"/>
  <c r="D22" i="35"/>
  <c r="F193" i="33"/>
  <c r="D23" i="33"/>
  <c r="C143" i="34"/>
  <c r="H17" i="34"/>
  <c r="D20" i="34"/>
  <c r="E318" i="34"/>
  <c r="C225" i="34"/>
  <c r="D24" i="34"/>
  <c r="G126" i="34"/>
  <c r="I208" i="33"/>
  <c r="D21" i="33"/>
  <c r="G94" i="35"/>
  <c r="F258" i="33"/>
  <c r="D21" i="34"/>
  <c r="I208" i="34"/>
  <c r="G290" i="34"/>
  <c r="F62" i="33"/>
  <c r="F62" i="35"/>
  <c r="C143" i="35"/>
  <c r="D20" i="35"/>
  <c r="E318" i="35"/>
  <c r="H17" i="35"/>
  <c r="E319" i="35"/>
  <c r="H18" i="35"/>
  <c r="H18" i="34"/>
  <c r="E319" i="34"/>
  <c r="E159" i="34"/>
  <c r="D22" i="34"/>
  <c r="F258" i="34"/>
  <c r="C143" i="33"/>
  <c r="H17" i="33"/>
  <c r="D20" i="33"/>
  <c r="E318" i="33"/>
  <c r="G126" i="33"/>
  <c r="G94" i="33"/>
  <c r="F193" i="34"/>
  <c r="D23" i="34"/>
  <c r="E159" i="33"/>
  <c r="D22" i="33"/>
  <c r="E319" i="33"/>
  <c r="H18" i="33"/>
  <c r="H18" i="30"/>
  <c r="E319" i="30"/>
  <c r="I208" i="29"/>
  <c r="D21" i="29"/>
  <c r="G126" i="31"/>
  <c r="F62" i="28"/>
  <c r="E159" i="28"/>
  <c r="D22" i="28"/>
  <c r="F193" i="28"/>
  <c r="D23" i="28"/>
  <c r="G94" i="30"/>
  <c r="F62" i="29"/>
  <c r="G126" i="28"/>
  <c r="I208" i="32"/>
  <c r="D21" i="32"/>
  <c r="C143" i="30"/>
  <c r="E318" i="30"/>
  <c r="H17" i="30"/>
  <c r="D20" i="30"/>
  <c r="G126" i="32"/>
  <c r="F258" i="28"/>
  <c r="F193" i="31"/>
  <c r="D23" i="31"/>
  <c r="C225" i="31"/>
  <c r="D24" i="31"/>
  <c r="F62" i="26"/>
  <c r="G94" i="31"/>
  <c r="E159" i="27"/>
  <c r="D22" i="27"/>
  <c r="E318" i="31"/>
  <c r="H18" i="31"/>
  <c r="E319" i="31"/>
  <c r="G290" i="31"/>
  <c r="G94" i="32"/>
  <c r="F193" i="32"/>
  <c r="D23" i="32"/>
  <c r="C225" i="28"/>
  <c r="D24" i="28"/>
  <c r="E318" i="28"/>
  <c r="H17" i="28"/>
  <c r="E159" i="29"/>
  <c r="D22" i="29"/>
  <c r="C143" i="27"/>
  <c r="H17" i="27"/>
  <c r="D20" i="27"/>
  <c r="E318" i="27"/>
  <c r="F62" i="25"/>
  <c r="F193" i="29"/>
  <c r="D23" i="29"/>
  <c r="F258" i="26"/>
  <c r="I208" i="30"/>
  <c r="D21" i="30"/>
  <c r="E319" i="27"/>
  <c r="H18" i="27"/>
  <c r="C143" i="29"/>
  <c r="H17" i="29"/>
  <c r="E318" i="29"/>
  <c r="D20" i="29"/>
  <c r="F258" i="29"/>
  <c r="I208" i="31"/>
  <c r="D21" i="31"/>
  <c r="H18" i="32"/>
  <c r="E319" i="32"/>
  <c r="F62" i="27"/>
  <c r="G94" i="25"/>
  <c r="G126" i="29"/>
  <c r="D23" i="26"/>
  <c r="F193" i="26"/>
  <c r="G290" i="25"/>
  <c r="H17" i="31"/>
  <c r="G290" i="32"/>
  <c r="C225" i="26"/>
  <c r="D24" i="26"/>
  <c r="H18" i="29"/>
  <c r="E319" i="29"/>
  <c r="C225" i="32"/>
  <c r="D24" i="32"/>
  <c r="E318" i="32"/>
  <c r="H17" i="32"/>
  <c r="G290" i="27"/>
  <c r="E159" i="30"/>
  <c r="D22" i="30"/>
  <c r="C225" i="29"/>
  <c r="D24" i="29"/>
  <c r="C143" i="26"/>
  <c r="D20" i="26"/>
  <c r="H17" i="26"/>
  <c r="E318" i="26"/>
  <c r="E319" i="26"/>
  <c r="H18" i="26"/>
  <c r="G94" i="26"/>
  <c r="G94" i="29"/>
  <c r="D22" i="23"/>
  <c r="E159" i="23"/>
  <c r="E319" i="23"/>
  <c r="H18" i="23"/>
  <c r="C143" i="22"/>
  <c r="D20" i="22"/>
  <c r="E318" i="22"/>
  <c r="H17" i="22"/>
  <c r="C225" i="23"/>
  <c r="D24" i="23"/>
  <c r="F258" i="21"/>
  <c r="H18" i="22"/>
  <c r="E319" i="22"/>
  <c r="H18" i="21"/>
  <c r="E319" i="21"/>
  <c r="G94" i="22"/>
  <c r="G126" i="24"/>
  <c r="F193" i="24"/>
  <c r="D23" i="24"/>
  <c r="G126" i="21"/>
  <c r="G126" i="23"/>
  <c r="I208" i="22"/>
  <c r="D21" i="22"/>
  <c r="F258" i="23"/>
  <c r="D24" i="21"/>
  <c r="C225" i="21"/>
  <c r="F62" i="22"/>
  <c r="G290" i="21"/>
  <c r="G94" i="21"/>
  <c r="G290" i="24"/>
  <c r="C143" i="21"/>
  <c r="D20" i="21"/>
  <c r="H17" i="21"/>
  <c r="E318" i="21"/>
  <c r="F193" i="23"/>
  <c r="D23" i="23"/>
  <c r="D23" i="21"/>
  <c r="F193" i="21"/>
  <c r="F62" i="21"/>
  <c r="E318" i="23"/>
  <c r="C143" i="23"/>
  <c r="H17" i="23"/>
  <c r="D20" i="23"/>
  <c r="E159" i="21"/>
  <c r="D22" i="21"/>
  <c r="G290" i="22"/>
  <c r="C225" i="24"/>
  <c r="D24" i="24"/>
  <c r="G94" i="19"/>
  <c r="G126" i="20"/>
  <c r="G290" i="20"/>
  <c r="F193" i="20"/>
  <c r="D23" i="20"/>
  <c r="G290" i="19"/>
  <c r="C143" i="19"/>
  <c r="H17" i="19"/>
  <c r="E318" i="19"/>
  <c r="D20" i="19"/>
  <c r="C225" i="20"/>
  <c r="D24" i="20"/>
  <c r="E159" i="19"/>
  <c r="D22" i="19"/>
  <c r="H18" i="20"/>
  <c r="E319" i="20"/>
  <c r="H18" i="19"/>
  <c r="E319" i="19"/>
  <c r="H18" i="18"/>
  <c r="E319" i="18"/>
  <c r="F193" i="18"/>
  <c r="D23" i="18"/>
  <c r="G290" i="18"/>
  <c r="G94" i="18"/>
  <c r="G126" i="18"/>
  <c r="F62" i="18"/>
  <c r="I208" i="18"/>
  <c r="D21" i="18"/>
  <c r="C225" i="18"/>
  <c r="H17" i="18"/>
  <c r="E318" i="18"/>
  <c r="D24" i="18"/>
  <c r="G81" i="17" l="1"/>
  <c r="G80" i="17"/>
  <c r="G79" i="17"/>
  <c r="G78" i="17"/>
  <c r="G93" i="17"/>
  <c r="G77" i="17"/>
  <c r="G92" i="17"/>
  <c r="G76" i="17"/>
  <c r="G87" i="17"/>
  <c r="G71" i="17"/>
  <c r="G91" i="17"/>
  <c r="G75" i="17"/>
  <c r="G72" i="17"/>
  <c r="G90" i="17"/>
  <c r="G74" i="17"/>
  <c r="G89" i="17"/>
  <c r="G73" i="17"/>
  <c r="G88" i="17"/>
  <c r="G86" i="17"/>
  <c r="G70" i="17"/>
  <c r="G85" i="17"/>
  <c r="G69" i="17"/>
  <c r="G84" i="17"/>
  <c r="G83" i="17"/>
  <c r="G82" i="17"/>
  <c r="F61" i="17"/>
  <c r="F45" i="17"/>
  <c r="F60" i="17"/>
  <c r="F44" i="17"/>
  <c r="F59" i="17"/>
  <c r="F43" i="17"/>
  <c r="F58" i="17"/>
  <c r="F42" i="17"/>
  <c r="F57" i="17"/>
  <c r="F41" i="17"/>
  <c r="F56" i="17"/>
  <c r="F40" i="17"/>
  <c r="F55" i="17"/>
  <c r="F39" i="17"/>
  <c r="F54" i="17"/>
  <c r="F38" i="17"/>
  <c r="F53" i="17"/>
  <c r="F37" i="17"/>
  <c r="F52" i="17"/>
  <c r="F46" i="17"/>
  <c r="F51" i="17"/>
  <c r="F50" i="17"/>
  <c r="F49" i="17"/>
  <c r="F48" i="17"/>
  <c r="F47" i="17"/>
  <c r="G289" i="17"/>
  <c r="G273" i="17"/>
  <c r="G288" i="17"/>
  <c r="G272" i="17"/>
  <c r="G287" i="17"/>
  <c r="G271" i="17"/>
  <c r="G286" i="17"/>
  <c r="G270" i="17"/>
  <c r="G285" i="17"/>
  <c r="G269" i="17"/>
  <c r="G284" i="17"/>
  <c r="G268" i="17"/>
  <c r="G283" i="17"/>
  <c r="G267" i="17"/>
  <c r="G282" i="17"/>
  <c r="G266" i="17"/>
  <c r="G281" i="17"/>
  <c r="G265" i="17"/>
  <c r="G280" i="17"/>
  <c r="G274" i="17"/>
  <c r="G279" i="17"/>
  <c r="G278" i="17"/>
  <c r="G277" i="17"/>
  <c r="G276" i="17"/>
  <c r="G275" i="17"/>
  <c r="F256" i="17"/>
  <c r="F240" i="17"/>
  <c r="F255" i="17"/>
  <c r="F239" i="17"/>
  <c r="F254" i="17"/>
  <c r="F238" i="17"/>
  <c r="F253" i="17"/>
  <c r="F237" i="17"/>
  <c r="F252" i="17"/>
  <c r="F236" i="17"/>
  <c r="F251" i="17"/>
  <c r="F235" i="17"/>
  <c r="F250" i="17"/>
  <c r="F234" i="17"/>
  <c r="F249" i="17"/>
  <c r="F233" i="17"/>
  <c r="F232" i="17"/>
  <c r="F248" i="17"/>
  <c r="F247" i="17"/>
  <c r="F246" i="17"/>
  <c r="F245" i="17"/>
  <c r="F244" i="17"/>
  <c r="F257" i="17"/>
  <c r="F243" i="17"/>
  <c r="F241" i="17"/>
  <c r="F242" i="17"/>
  <c r="C222" i="17"/>
  <c r="C216" i="17"/>
  <c r="C134" i="17" s="1"/>
  <c r="H18" i="17" s="1"/>
  <c r="B34" i="17"/>
  <c r="B229" i="17"/>
  <c r="B197" i="17"/>
  <c r="I207" i="17"/>
  <c r="I201" i="17"/>
  <c r="I200" i="17"/>
  <c r="I202" i="17"/>
  <c r="I206" i="17"/>
  <c r="I203" i="17"/>
  <c r="I205" i="17"/>
  <c r="I204" i="17"/>
  <c r="B66" i="17"/>
  <c r="B262" i="17"/>
  <c r="E157" i="17"/>
  <c r="E154" i="17"/>
  <c r="E158" i="17"/>
  <c r="E151" i="17"/>
  <c r="E150" i="17"/>
  <c r="B147" i="17"/>
  <c r="E156" i="17"/>
  <c r="E155" i="17"/>
  <c r="E153" i="17"/>
  <c r="E152" i="17"/>
  <c r="C220" i="17"/>
  <c r="C139" i="17"/>
  <c r="C135" i="17"/>
  <c r="C138" i="17"/>
  <c r="C221" i="17"/>
  <c r="C217" i="17"/>
  <c r="C224" i="17"/>
  <c r="G106" i="17"/>
  <c r="G123" i="17"/>
  <c r="G105" i="17"/>
  <c r="G115" i="17"/>
  <c r="G122" i="17"/>
  <c r="G124" i="17"/>
  <c r="G104" i="17"/>
  <c r="G103" i="17"/>
  <c r="G114" i="17"/>
  <c r="G121" i="17"/>
  <c r="G119" i="17"/>
  <c r="G101" i="17"/>
  <c r="G113" i="17"/>
  <c r="G116" i="17"/>
  <c r="G120" i="17"/>
  <c r="G102" i="17"/>
  <c r="B98" i="17"/>
  <c r="G112" i="17"/>
  <c r="G118" i="17"/>
  <c r="G111" i="17"/>
  <c r="G110" i="17"/>
  <c r="G125" i="17"/>
  <c r="G108" i="17"/>
  <c r="G109" i="17"/>
  <c r="G117" i="17"/>
  <c r="G107" i="17"/>
  <c r="C140" i="17"/>
  <c r="B130" i="17"/>
  <c r="C142" i="17"/>
  <c r="C141" i="17"/>
  <c r="C218" i="17"/>
  <c r="B212" i="17"/>
  <c r="C215" i="17"/>
  <c r="C136" i="17"/>
  <c r="F168" i="17"/>
  <c r="F179" i="17"/>
  <c r="F180" i="17"/>
  <c r="F186" i="17"/>
  <c r="F178" i="17"/>
  <c r="F185" i="17"/>
  <c r="F192" i="17"/>
  <c r="B163" i="17"/>
  <c r="F167" i="17"/>
  <c r="F184" i="17"/>
  <c r="F177" i="17"/>
  <c r="F166" i="17"/>
  <c r="F189" i="17"/>
  <c r="F176" i="17"/>
  <c r="F175" i="17"/>
  <c r="F191" i="17"/>
  <c r="F187" i="17"/>
  <c r="F174" i="17"/>
  <c r="F183" i="17"/>
  <c r="F188" i="17"/>
  <c r="F173" i="17"/>
  <c r="F172" i="17"/>
  <c r="F190" i="17"/>
  <c r="F170" i="17"/>
  <c r="F171" i="17"/>
  <c r="F182" i="17"/>
  <c r="F181" i="17"/>
  <c r="F169" i="17"/>
  <c r="C223" i="17"/>
  <c r="E328" i="24"/>
  <c r="H27" i="23"/>
  <c r="H27" i="28"/>
  <c r="H27" i="31"/>
  <c r="H27" i="20"/>
  <c r="H27" i="21"/>
  <c r="H27" i="35"/>
  <c r="H27" i="30"/>
  <c r="D27" i="27"/>
  <c r="J12" i="14" s="1"/>
  <c r="F318" i="25"/>
  <c r="E328" i="25"/>
  <c r="H27" i="25"/>
  <c r="H27" i="24"/>
  <c r="D27" i="26"/>
  <c r="I12" i="14" s="1"/>
  <c r="F328" i="24"/>
  <c r="C332" i="24" s="1"/>
  <c r="D27" i="35"/>
  <c r="W12" i="14" s="1"/>
  <c r="H27" i="26"/>
  <c r="D27" i="31"/>
  <c r="H27" i="18"/>
  <c r="D27" i="25"/>
  <c r="D27" i="20"/>
  <c r="H27" i="29"/>
  <c r="H27" i="32"/>
  <c r="F319" i="34"/>
  <c r="F319" i="20"/>
  <c r="F328" i="20" s="1"/>
  <c r="C332" i="20" s="1"/>
  <c r="D27" i="18"/>
  <c r="F319" i="18"/>
  <c r="H27" i="22"/>
  <c r="F319" i="27"/>
  <c r="F319" i="32"/>
  <c r="F319" i="21"/>
  <c r="F319" i="29"/>
  <c r="F319" i="33"/>
  <c r="F319" i="23"/>
  <c r="F319" i="19"/>
  <c r="D27" i="19"/>
  <c r="F319" i="35"/>
  <c r="D27" i="24"/>
  <c r="F319" i="22"/>
  <c r="F319" i="26"/>
  <c r="F319" i="31"/>
  <c r="D27" i="28"/>
  <c r="F319" i="30"/>
  <c r="F318" i="33"/>
  <c r="E328" i="33"/>
  <c r="H27" i="34"/>
  <c r="D27" i="33"/>
  <c r="U12" i="14" s="1"/>
  <c r="H27" i="33"/>
  <c r="F318" i="34"/>
  <c r="E328" i="34"/>
  <c r="E328" i="35"/>
  <c r="F318" i="35"/>
  <c r="D27" i="34"/>
  <c r="V12" i="14" s="1"/>
  <c r="D27" i="29"/>
  <c r="L12" i="14" s="1"/>
  <c r="F318" i="26"/>
  <c r="E328" i="26"/>
  <c r="E328" i="29"/>
  <c r="F318" i="29"/>
  <c r="D27" i="30"/>
  <c r="M12" i="14" s="1"/>
  <c r="F318" i="28"/>
  <c r="F328" i="28" s="1"/>
  <c r="C332" i="28" s="1"/>
  <c r="E328" i="28"/>
  <c r="E328" i="30"/>
  <c r="F318" i="30"/>
  <c r="F318" i="27"/>
  <c r="E328" i="27"/>
  <c r="E328" i="31"/>
  <c r="F318" i="31"/>
  <c r="E328" i="32"/>
  <c r="F318" i="32"/>
  <c r="D27" i="32"/>
  <c r="O12" i="14" s="1"/>
  <c r="H27" i="27"/>
  <c r="E328" i="22"/>
  <c r="F318" i="22"/>
  <c r="D27" i="23"/>
  <c r="R12" i="14" s="1"/>
  <c r="D27" i="22"/>
  <c r="Q12" i="14" s="1"/>
  <c r="F318" i="21"/>
  <c r="E328" i="21"/>
  <c r="D27" i="21"/>
  <c r="P12" i="14" s="1"/>
  <c r="E328" i="23"/>
  <c r="F318" i="23"/>
  <c r="E328" i="19"/>
  <c r="F318" i="19"/>
  <c r="H27" i="19"/>
  <c r="E328" i="20"/>
  <c r="E328" i="18"/>
  <c r="F318" i="18"/>
  <c r="C7" i="14"/>
  <c r="A31" i="10"/>
  <c r="A30" i="10"/>
  <c r="A29" i="10"/>
  <c r="A28" i="10"/>
  <c r="A27" i="10"/>
  <c r="A26" i="10"/>
  <c r="A25" i="10"/>
  <c r="A23" i="10"/>
  <c r="A17" i="1"/>
  <c r="B26" i="1"/>
  <c r="B261" i="1" s="1"/>
  <c r="B25" i="1"/>
  <c r="B228" i="1" s="1"/>
  <c r="B24" i="1"/>
  <c r="B211" i="1" s="1"/>
  <c r="B23" i="1"/>
  <c r="B162" i="1" s="1"/>
  <c r="B22" i="1"/>
  <c r="B146" i="1" s="1"/>
  <c r="B21" i="1"/>
  <c r="B20" i="1"/>
  <c r="B129" i="1" s="1"/>
  <c r="B19" i="1"/>
  <c r="B97" i="1" s="1"/>
  <c r="B18" i="1"/>
  <c r="B65" i="1" s="1"/>
  <c r="B17" i="1"/>
  <c r="B33" i="1" s="1"/>
  <c r="A23" i="1"/>
  <c r="A22" i="1"/>
  <c r="A21" i="1"/>
  <c r="A20" i="1"/>
  <c r="A19" i="1"/>
  <c r="D19" i="10" s="1"/>
  <c r="A24" i="10" s="1"/>
  <c r="A18" i="1"/>
  <c r="A26" i="1"/>
  <c r="A25" i="1"/>
  <c r="A24" i="1"/>
  <c r="B22" i="3"/>
  <c r="B6" i="15"/>
  <c r="B319" i="1"/>
  <c r="B8" i="10"/>
  <c r="B9" i="10"/>
  <c r="B10" i="10"/>
  <c r="B11" i="10"/>
  <c r="B12" i="10"/>
  <c r="B13" i="15"/>
  <c r="B14" i="15"/>
  <c r="B327" i="1"/>
  <c r="E327" i="1" s="1"/>
  <c r="D25" i="17" l="1"/>
  <c r="D26" i="17"/>
  <c r="D17" i="17"/>
  <c r="D18" i="17"/>
  <c r="E319" i="17"/>
  <c r="F319" i="17" s="1"/>
  <c r="F62" i="17"/>
  <c r="E22" i="10"/>
  <c r="G94" i="17"/>
  <c r="E23" i="10"/>
  <c r="E30" i="10"/>
  <c r="F258" i="17"/>
  <c r="I208" i="17"/>
  <c r="E26" i="10"/>
  <c r="D21" i="17"/>
  <c r="E159" i="17"/>
  <c r="D22" i="17"/>
  <c r="E27" i="10"/>
  <c r="C225" i="17"/>
  <c r="D24" i="17"/>
  <c r="C133" i="17"/>
  <c r="E29" i="10"/>
  <c r="G290" i="17"/>
  <c r="E31" i="10"/>
  <c r="F193" i="17"/>
  <c r="E28" i="10"/>
  <c r="D23" i="17"/>
  <c r="E24" i="10"/>
  <c r="G126" i="17"/>
  <c r="C307" i="35"/>
  <c r="D302" i="35" s="1"/>
  <c r="V13" i="15"/>
  <c r="U13" i="15"/>
  <c r="T13" i="15"/>
  <c r="S13" i="15"/>
  <c r="R13" i="15"/>
  <c r="Q13" i="15"/>
  <c r="P13" i="15"/>
  <c r="O13" i="15"/>
  <c r="N13" i="15"/>
  <c r="M13" i="15"/>
  <c r="L13" i="15"/>
  <c r="K13" i="15"/>
  <c r="J13" i="15"/>
  <c r="I13" i="15"/>
  <c r="H13" i="15"/>
  <c r="G13" i="15"/>
  <c r="F13" i="15"/>
  <c r="E13" i="15"/>
  <c r="D13" i="15"/>
  <c r="C13" i="15"/>
  <c r="V12" i="10"/>
  <c r="N12" i="10"/>
  <c r="F12" i="10"/>
  <c r="W12" i="10"/>
  <c r="O12" i="10"/>
  <c r="G12" i="10"/>
  <c r="P12" i="10"/>
  <c r="H12" i="10"/>
  <c r="D12" i="10"/>
  <c r="C12" i="10"/>
  <c r="Q12" i="10"/>
  <c r="I12" i="10"/>
  <c r="E12" i="10"/>
  <c r="R12" i="10"/>
  <c r="J12" i="10"/>
  <c r="S12" i="10"/>
  <c r="K12" i="10"/>
  <c r="M12" i="10"/>
  <c r="T12" i="10"/>
  <c r="L12" i="10"/>
  <c r="U12" i="10"/>
  <c r="U11" i="10"/>
  <c r="M11" i="10"/>
  <c r="V11" i="10"/>
  <c r="N11" i="10"/>
  <c r="F11" i="10"/>
  <c r="D11" i="10"/>
  <c r="W11" i="10"/>
  <c r="O11" i="10"/>
  <c r="G11" i="10"/>
  <c r="P11" i="10"/>
  <c r="H11" i="10"/>
  <c r="Q11" i="10"/>
  <c r="I11" i="10"/>
  <c r="E11" i="10"/>
  <c r="R11" i="10"/>
  <c r="J11" i="10"/>
  <c r="C11" i="10"/>
  <c r="S11" i="10"/>
  <c r="K11" i="10"/>
  <c r="T11" i="10"/>
  <c r="L11" i="10"/>
  <c r="T10" i="10"/>
  <c r="L10" i="10"/>
  <c r="U10" i="10"/>
  <c r="M10" i="10"/>
  <c r="D10" i="10"/>
  <c r="V10" i="10"/>
  <c r="N10" i="10"/>
  <c r="F10" i="10"/>
  <c r="S10" i="10"/>
  <c r="K10" i="10"/>
  <c r="W10" i="10"/>
  <c r="O10" i="10"/>
  <c r="G10" i="10"/>
  <c r="P10" i="10"/>
  <c r="H10" i="10"/>
  <c r="Q10" i="10"/>
  <c r="I10" i="10"/>
  <c r="E10" i="10"/>
  <c r="R10" i="10"/>
  <c r="J10" i="10"/>
  <c r="S9" i="10"/>
  <c r="K9" i="10"/>
  <c r="T9" i="10"/>
  <c r="L9" i="10"/>
  <c r="U9" i="10"/>
  <c r="M9" i="10"/>
  <c r="V9" i="10"/>
  <c r="N9" i="10"/>
  <c r="F9" i="10"/>
  <c r="W9" i="10"/>
  <c r="O9" i="10"/>
  <c r="G9" i="10"/>
  <c r="P9" i="10"/>
  <c r="H9" i="10"/>
  <c r="Q9" i="10"/>
  <c r="I9" i="10"/>
  <c r="E9" i="10"/>
  <c r="R9" i="10"/>
  <c r="J9" i="10"/>
  <c r="V14" i="15"/>
  <c r="U14" i="15"/>
  <c r="T14" i="15"/>
  <c r="S14" i="15"/>
  <c r="R14" i="15"/>
  <c r="Q14" i="15"/>
  <c r="P14" i="15"/>
  <c r="O14" i="15"/>
  <c r="N14" i="15"/>
  <c r="M14" i="15"/>
  <c r="L14" i="15"/>
  <c r="K14" i="15"/>
  <c r="J14" i="15"/>
  <c r="I14" i="15"/>
  <c r="H14" i="15"/>
  <c r="G14" i="15"/>
  <c r="F14" i="15"/>
  <c r="E14" i="15"/>
  <c r="D14" i="15"/>
  <c r="C14" i="15"/>
  <c r="F328" i="29"/>
  <c r="C332" i="29" s="1"/>
  <c r="F328" i="35"/>
  <c r="C332" i="35" s="1"/>
  <c r="F328" i="32"/>
  <c r="C332" i="32" s="1"/>
  <c r="C307" i="26"/>
  <c r="O6" i="15"/>
  <c r="T6" i="15"/>
  <c r="L6" i="15"/>
  <c r="Q6" i="15"/>
  <c r="E6" i="15"/>
  <c r="V6" i="15"/>
  <c r="N6" i="15"/>
  <c r="H6" i="15"/>
  <c r="S6" i="15"/>
  <c r="K6" i="15"/>
  <c r="P6" i="15"/>
  <c r="U6" i="15"/>
  <c r="M6" i="15"/>
  <c r="R6" i="15"/>
  <c r="J6" i="15"/>
  <c r="F6" i="15"/>
  <c r="C307" i="28"/>
  <c r="K12" i="14"/>
  <c r="C307" i="31"/>
  <c r="N12" i="14"/>
  <c r="C307" i="24"/>
  <c r="S12" i="14"/>
  <c r="E8" i="10"/>
  <c r="W8" i="10"/>
  <c r="V8" i="10"/>
  <c r="U8" i="10"/>
  <c r="T8" i="10"/>
  <c r="S8" i="10"/>
  <c r="R8" i="10"/>
  <c r="Q8" i="10"/>
  <c r="P8" i="10"/>
  <c r="O8" i="10"/>
  <c r="N8" i="10"/>
  <c r="M8" i="10"/>
  <c r="L8" i="10"/>
  <c r="K8" i="10"/>
  <c r="J8" i="10"/>
  <c r="I8" i="10"/>
  <c r="H8" i="10"/>
  <c r="G8" i="10"/>
  <c r="F8" i="10"/>
  <c r="C307" i="19"/>
  <c r="G12" i="14"/>
  <c r="C307" i="20"/>
  <c r="T12" i="14"/>
  <c r="I6" i="15"/>
  <c r="C307" i="18"/>
  <c r="F12" i="14"/>
  <c r="C307" i="27"/>
  <c r="F328" i="25"/>
  <c r="C332" i="25" s="1"/>
  <c r="G6" i="15"/>
  <c r="C307" i="25"/>
  <c r="H12" i="14"/>
  <c r="F328" i="30"/>
  <c r="C332" i="30" s="1"/>
  <c r="F328" i="26"/>
  <c r="C332" i="26" s="1"/>
  <c r="F328" i="18"/>
  <c r="C332" i="18" s="1"/>
  <c r="F328" i="31"/>
  <c r="C332" i="31" s="1"/>
  <c r="F328" i="34"/>
  <c r="C332" i="34" s="1"/>
  <c r="F328" i="19"/>
  <c r="C332" i="19" s="1"/>
  <c r="F328" i="21"/>
  <c r="C332" i="21" s="1"/>
  <c r="F328" i="22"/>
  <c r="C332" i="22" s="1"/>
  <c r="F328" i="23"/>
  <c r="C332" i="23" s="1"/>
  <c r="F328" i="27"/>
  <c r="C332" i="27" s="1"/>
  <c r="F328" i="33"/>
  <c r="C332" i="33" s="1"/>
  <c r="C307" i="34"/>
  <c r="C307" i="33"/>
  <c r="C307" i="32"/>
  <c r="C307" i="29"/>
  <c r="C307" i="30"/>
  <c r="C307" i="22"/>
  <c r="C307" i="23"/>
  <c r="C307" i="21"/>
  <c r="F24" i="1"/>
  <c r="H24" i="1" s="1"/>
  <c r="F23" i="1"/>
  <c r="H23" i="1" s="1"/>
  <c r="F17" i="1"/>
  <c r="F25" i="1"/>
  <c r="H25" i="1" s="1"/>
  <c r="F18" i="1"/>
  <c r="F26" i="1"/>
  <c r="H26" i="1" s="1"/>
  <c r="F19" i="1"/>
  <c r="F20" i="1"/>
  <c r="F21" i="1"/>
  <c r="F22" i="1"/>
  <c r="H22" i="1" s="1"/>
  <c r="B135" i="1"/>
  <c r="B219" i="1"/>
  <c r="B142" i="1"/>
  <c r="B134" i="1"/>
  <c r="B218" i="1"/>
  <c r="B141" i="1"/>
  <c r="B133" i="1"/>
  <c r="B217" i="1"/>
  <c r="B140" i="1"/>
  <c r="B224" i="1"/>
  <c r="B216" i="1"/>
  <c r="B139" i="1"/>
  <c r="B223" i="1"/>
  <c r="B215" i="1"/>
  <c r="B138" i="1"/>
  <c r="B222" i="1"/>
  <c r="B137" i="1"/>
  <c r="B221" i="1"/>
  <c r="B136" i="1"/>
  <c r="B220" i="1"/>
  <c r="A129" i="1"/>
  <c r="A162" i="1"/>
  <c r="A146" i="1"/>
  <c r="A196" i="1"/>
  <c r="A211" i="1"/>
  <c r="A97" i="1"/>
  <c r="A65" i="1"/>
  <c r="A261" i="1"/>
  <c r="A33" i="1"/>
  <c r="B7" i="15"/>
  <c r="I7" i="15" s="1"/>
  <c r="B13" i="10"/>
  <c r="B320" i="1"/>
  <c r="B15" i="15"/>
  <c r="B8" i="15"/>
  <c r="B6" i="10"/>
  <c r="B14" i="10"/>
  <c r="B321" i="1"/>
  <c r="B9" i="15"/>
  <c r="B7" i="10"/>
  <c r="B15" i="10"/>
  <c r="B322" i="1"/>
  <c r="B10" i="15"/>
  <c r="B323" i="1"/>
  <c r="E323" i="1" s="1"/>
  <c r="B11" i="15"/>
  <c r="B324" i="1"/>
  <c r="E324" i="1" s="1"/>
  <c r="B12" i="15"/>
  <c r="B325" i="1"/>
  <c r="E325" i="1" s="1"/>
  <c r="B318" i="1"/>
  <c r="B326" i="1"/>
  <c r="E326" i="1" s="1"/>
  <c r="G92" i="1" l="1"/>
  <c r="G90" i="1"/>
  <c r="G74" i="1"/>
  <c r="G89" i="1"/>
  <c r="G73" i="1"/>
  <c r="G87" i="1"/>
  <c r="G71" i="1"/>
  <c r="G86" i="1"/>
  <c r="G70" i="1"/>
  <c r="G85" i="1"/>
  <c r="G83" i="1"/>
  <c r="G82" i="1"/>
  <c r="G69" i="1"/>
  <c r="G84" i="1"/>
  <c r="G81" i="1"/>
  <c r="G91" i="1"/>
  <c r="G72" i="1"/>
  <c r="G80" i="1"/>
  <c r="G79" i="1"/>
  <c r="G78" i="1"/>
  <c r="G75" i="1"/>
  <c r="G88" i="1"/>
  <c r="G93" i="1"/>
  <c r="G77" i="1"/>
  <c r="G76" i="1"/>
  <c r="F56" i="1"/>
  <c r="F40" i="1"/>
  <c r="F55" i="1"/>
  <c r="F39" i="1"/>
  <c r="F53" i="1"/>
  <c r="F37" i="1"/>
  <c r="F54" i="1"/>
  <c r="F38" i="1"/>
  <c r="F52" i="1"/>
  <c r="F51" i="1"/>
  <c r="F50" i="1"/>
  <c r="F49" i="1"/>
  <c r="F42" i="1"/>
  <c r="F48" i="1"/>
  <c r="F60" i="1"/>
  <c r="F44" i="1"/>
  <c r="F47" i="1"/>
  <c r="F46" i="1"/>
  <c r="F61" i="1"/>
  <c r="F59" i="1"/>
  <c r="F45" i="1"/>
  <c r="F58" i="1"/>
  <c r="F41" i="1"/>
  <c r="F43" i="1"/>
  <c r="F57" i="1"/>
  <c r="G284" i="1"/>
  <c r="G268" i="1"/>
  <c r="G283" i="1"/>
  <c r="G267" i="1"/>
  <c r="G282" i="1"/>
  <c r="G266" i="1"/>
  <c r="G281" i="1"/>
  <c r="G265" i="1"/>
  <c r="G280" i="1"/>
  <c r="G279" i="1"/>
  <c r="G278" i="1"/>
  <c r="G277" i="1"/>
  <c r="G276" i="1"/>
  <c r="G275" i="1"/>
  <c r="G274" i="1"/>
  <c r="G289" i="1"/>
  <c r="G273" i="1"/>
  <c r="G288" i="1"/>
  <c r="G272" i="1"/>
  <c r="G287" i="1"/>
  <c r="G271" i="1"/>
  <c r="G286" i="1"/>
  <c r="G270" i="1"/>
  <c r="G285" i="1"/>
  <c r="G269" i="1"/>
  <c r="D20" i="17"/>
  <c r="D27" i="17" s="1"/>
  <c r="E318" i="17"/>
  <c r="E6" i="10" s="1"/>
  <c r="H17" i="17"/>
  <c r="H27" i="17" s="1"/>
  <c r="E25" i="10"/>
  <c r="C143" i="17"/>
  <c r="F175" i="1"/>
  <c r="F174" i="1"/>
  <c r="F173" i="1"/>
  <c r="F172" i="1"/>
  <c r="F171" i="1"/>
  <c r="F170" i="1"/>
  <c r="F169" i="1"/>
  <c r="F168" i="1"/>
  <c r="F177" i="1"/>
  <c r="F176" i="1"/>
  <c r="G110" i="1"/>
  <c r="G109" i="1"/>
  <c r="G107" i="1"/>
  <c r="G106" i="1"/>
  <c r="G105" i="1"/>
  <c r="G104" i="1"/>
  <c r="G103" i="1"/>
  <c r="G108" i="1"/>
  <c r="G112" i="1"/>
  <c r="G111" i="1"/>
  <c r="D304" i="35"/>
  <c r="D302" i="27"/>
  <c r="D300" i="18"/>
  <c r="D303" i="26"/>
  <c r="D301" i="28"/>
  <c r="D300" i="20"/>
  <c r="D305" i="19"/>
  <c r="D303" i="25"/>
  <c r="C309" i="24"/>
  <c r="C29" i="24" s="1"/>
  <c r="D300" i="31"/>
  <c r="C309" i="35"/>
  <c r="C29" i="35" s="1"/>
  <c r="D301" i="35"/>
  <c r="D300" i="35"/>
  <c r="D303" i="35"/>
  <c r="D305" i="35"/>
  <c r="D300" i="28"/>
  <c r="D305" i="26"/>
  <c r="C309" i="19"/>
  <c r="C29" i="19" s="1"/>
  <c r="V10" i="15"/>
  <c r="U10" i="15"/>
  <c r="T10" i="15"/>
  <c r="S10" i="15"/>
  <c r="R10" i="15"/>
  <c r="Q10" i="15"/>
  <c r="P10" i="15"/>
  <c r="O10" i="15"/>
  <c r="N10" i="15"/>
  <c r="M10" i="15"/>
  <c r="L10" i="15"/>
  <c r="K10" i="15"/>
  <c r="J10" i="15"/>
  <c r="I10" i="15"/>
  <c r="H10" i="15"/>
  <c r="G10" i="15"/>
  <c r="F10" i="15"/>
  <c r="E10" i="15"/>
  <c r="D10" i="15"/>
  <c r="W13" i="10"/>
  <c r="O13" i="10"/>
  <c r="G13" i="10"/>
  <c r="P13" i="10"/>
  <c r="H13" i="10"/>
  <c r="Q13" i="10"/>
  <c r="I13" i="10"/>
  <c r="E13" i="10"/>
  <c r="D13" i="10"/>
  <c r="C13" i="10"/>
  <c r="F13" i="10"/>
  <c r="R13" i="10"/>
  <c r="J13" i="10"/>
  <c r="S13" i="10"/>
  <c r="K13" i="10"/>
  <c r="T13" i="10"/>
  <c r="L13" i="10"/>
  <c r="U13" i="10"/>
  <c r="M13" i="10"/>
  <c r="V13" i="10"/>
  <c r="N13" i="10"/>
  <c r="Q15" i="10"/>
  <c r="I15" i="10"/>
  <c r="R15" i="10"/>
  <c r="J15" i="10"/>
  <c r="C15" i="10"/>
  <c r="S15" i="10"/>
  <c r="K15" i="10"/>
  <c r="H15" i="10"/>
  <c r="T15" i="10"/>
  <c r="L15" i="10"/>
  <c r="E15" i="10"/>
  <c r="U15" i="10"/>
  <c r="M15" i="10"/>
  <c r="V15" i="10"/>
  <c r="N15" i="10"/>
  <c r="F15" i="10"/>
  <c r="W15" i="10"/>
  <c r="O15" i="10"/>
  <c r="G15" i="10"/>
  <c r="P15" i="10"/>
  <c r="D15" i="10"/>
  <c r="V15" i="15"/>
  <c r="U15" i="15"/>
  <c r="T15" i="15"/>
  <c r="S15" i="15"/>
  <c r="R15" i="15"/>
  <c r="Q15" i="15"/>
  <c r="P15" i="15"/>
  <c r="O15" i="15"/>
  <c r="N15" i="15"/>
  <c r="M15" i="15"/>
  <c r="L15" i="15"/>
  <c r="K15" i="15"/>
  <c r="J15" i="15"/>
  <c r="I15" i="15"/>
  <c r="H15" i="15"/>
  <c r="G15" i="15"/>
  <c r="F15" i="15"/>
  <c r="E15" i="15"/>
  <c r="D15" i="15"/>
  <c r="C15" i="15"/>
  <c r="V12" i="15"/>
  <c r="U12" i="15"/>
  <c r="T12" i="15"/>
  <c r="S12" i="15"/>
  <c r="R12" i="15"/>
  <c r="Q12" i="15"/>
  <c r="P12" i="15"/>
  <c r="O12" i="15"/>
  <c r="N12" i="15"/>
  <c r="M12" i="15"/>
  <c r="L12" i="15"/>
  <c r="K12" i="15"/>
  <c r="J12" i="15"/>
  <c r="I12" i="15"/>
  <c r="H12" i="15"/>
  <c r="G12" i="15"/>
  <c r="F12" i="15"/>
  <c r="E12" i="15"/>
  <c r="D12" i="15"/>
  <c r="C12" i="15"/>
  <c r="T9" i="15"/>
  <c r="S9" i="15"/>
  <c r="U9" i="15"/>
  <c r="V9" i="15"/>
  <c r="R9" i="15"/>
  <c r="Q9" i="15"/>
  <c r="P9" i="15"/>
  <c r="O9" i="15"/>
  <c r="N9" i="15"/>
  <c r="M9" i="15"/>
  <c r="L9" i="15"/>
  <c r="K9" i="15"/>
  <c r="J9" i="15"/>
  <c r="I9" i="15"/>
  <c r="H9" i="15"/>
  <c r="G9" i="15"/>
  <c r="F9" i="15"/>
  <c r="E9" i="15"/>
  <c r="D9" i="15"/>
  <c r="V11" i="15"/>
  <c r="U11" i="15"/>
  <c r="T11" i="15"/>
  <c r="S11" i="15"/>
  <c r="R11" i="15"/>
  <c r="Q11" i="15"/>
  <c r="P11" i="15"/>
  <c r="O11" i="15"/>
  <c r="N11" i="15"/>
  <c r="M11" i="15"/>
  <c r="L11" i="15"/>
  <c r="K11" i="15"/>
  <c r="J11" i="15"/>
  <c r="I11" i="15"/>
  <c r="H11" i="15"/>
  <c r="G11" i="15"/>
  <c r="F11" i="15"/>
  <c r="E11" i="15"/>
  <c r="D11" i="15"/>
  <c r="C11" i="15"/>
  <c r="P14" i="10"/>
  <c r="H14" i="10"/>
  <c r="Q14" i="10"/>
  <c r="I14" i="10"/>
  <c r="E14" i="10"/>
  <c r="R14" i="10"/>
  <c r="J14" i="10"/>
  <c r="C14" i="10"/>
  <c r="S14" i="10"/>
  <c r="K14" i="10"/>
  <c r="T14" i="10"/>
  <c r="L14" i="10"/>
  <c r="D14" i="10"/>
  <c r="U14" i="10"/>
  <c r="M14" i="10"/>
  <c r="V14" i="10"/>
  <c r="N14" i="10"/>
  <c r="F14" i="10"/>
  <c r="W14" i="10"/>
  <c r="O14" i="10"/>
  <c r="G14" i="10"/>
  <c r="D301" i="26"/>
  <c r="D304" i="28"/>
  <c r="D303" i="28"/>
  <c r="D302" i="19"/>
  <c r="D300" i="26"/>
  <c r="D302" i="26"/>
  <c r="D305" i="28"/>
  <c r="C309" i="26"/>
  <c r="C29" i="26" s="1"/>
  <c r="C309" i="28"/>
  <c r="C29" i="28" s="1"/>
  <c r="D304" i="26"/>
  <c r="D305" i="18"/>
  <c r="D302" i="28"/>
  <c r="D303" i="24"/>
  <c r="D303" i="20"/>
  <c r="D304" i="24"/>
  <c r="D304" i="20"/>
  <c r="D305" i="20"/>
  <c r="C309" i="20"/>
  <c r="C29" i="20" s="1"/>
  <c r="D305" i="24"/>
  <c r="D301" i="20"/>
  <c r="D300" i="24"/>
  <c r="D302" i="20"/>
  <c r="D301" i="24"/>
  <c r="D304" i="19"/>
  <c r="D305" i="31"/>
  <c r="D304" i="18"/>
  <c r="D301" i="19"/>
  <c r="D303" i="31"/>
  <c r="D302" i="31"/>
  <c r="D303" i="18"/>
  <c r="D304" i="31"/>
  <c r="S6" i="10"/>
  <c r="G6" i="10"/>
  <c r="I6" i="10"/>
  <c r="U6" i="10"/>
  <c r="W6" i="10"/>
  <c r="R6" i="10"/>
  <c r="Q6" i="10"/>
  <c r="O6" i="10"/>
  <c r="P6" i="10"/>
  <c r="V6" i="10"/>
  <c r="L6" i="10"/>
  <c r="K6" i="10"/>
  <c r="T6" i="10"/>
  <c r="J6" i="10"/>
  <c r="M6" i="10"/>
  <c r="H6" i="10"/>
  <c r="N6" i="10"/>
  <c r="F6" i="10"/>
  <c r="Q8" i="15"/>
  <c r="I8" i="15"/>
  <c r="E8" i="15"/>
  <c r="V8" i="15"/>
  <c r="N8" i="15"/>
  <c r="H8" i="15"/>
  <c r="S8" i="15"/>
  <c r="K8" i="15"/>
  <c r="P8" i="15"/>
  <c r="D8" i="15"/>
  <c r="U8" i="15"/>
  <c r="M8" i="15"/>
  <c r="G8" i="15"/>
  <c r="R8" i="15"/>
  <c r="J8" i="15"/>
  <c r="F8" i="15"/>
  <c r="O8" i="15"/>
  <c r="T8" i="15"/>
  <c r="L8" i="15"/>
  <c r="D303" i="19"/>
  <c r="D301" i="18"/>
  <c r="D301" i="31"/>
  <c r="C309" i="18"/>
  <c r="C29" i="18" s="1"/>
  <c r="D300" i="19"/>
  <c r="D302" i="24"/>
  <c r="C309" i="31"/>
  <c r="C29" i="31" s="1"/>
  <c r="S7" i="10"/>
  <c r="T7" i="10"/>
  <c r="P7" i="10"/>
  <c r="F7" i="10"/>
  <c r="Q7" i="10"/>
  <c r="L7" i="10"/>
  <c r="H7" i="10"/>
  <c r="W7" i="10"/>
  <c r="I7" i="10"/>
  <c r="V7" i="10"/>
  <c r="J7" i="10"/>
  <c r="U7" i="10"/>
  <c r="E7" i="10"/>
  <c r="K7" i="10"/>
  <c r="N7" i="10"/>
  <c r="O7" i="10"/>
  <c r="R7" i="10"/>
  <c r="G7" i="10"/>
  <c r="M7" i="10"/>
  <c r="D302" i="18"/>
  <c r="T7" i="15"/>
  <c r="L7" i="15"/>
  <c r="Q7" i="15"/>
  <c r="E7" i="15"/>
  <c r="V7" i="15"/>
  <c r="N7" i="15"/>
  <c r="H7" i="15"/>
  <c r="S7" i="15"/>
  <c r="K7" i="15"/>
  <c r="P7" i="15"/>
  <c r="U7" i="15"/>
  <c r="M7" i="15"/>
  <c r="O7" i="15"/>
  <c r="R7" i="15"/>
  <c r="J7" i="15"/>
  <c r="F7" i="15"/>
  <c r="G7" i="15"/>
  <c r="D7" i="15"/>
  <c r="D305" i="27"/>
  <c r="C309" i="27"/>
  <c r="C29" i="27" s="1"/>
  <c r="D301" i="27"/>
  <c r="D304" i="27"/>
  <c r="D303" i="27"/>
  <c r="D300" i="27"/>
  <c r="D305" i="25"/>
  <c r="D301" i="25"/>
  <c r="D300" i="25"/>
  <c r="D304" i="25"/>
  <c r="D302" i="25"/>
  <c r="C309" i="25"/>
  <c r="C29" i="25" s="1"/>
  <c r="D300" i="33"/>
  <c r="D303" i="33"/>
  <c r="D304" i="33"/>
  <c r="D302" i="33"/>
  <c r="D301" i="33"/>
  <c r="D305" i="33"/>
  <c r="C309" i="33"/>
  <c r="C29" i="33" s="1"/>
  <c r="D301" i="34"/>
  <c r="D304" i="34"/>
  <c r="C309" i="34"/>
  <c r="C29" i="34" s="1"/>
  <c r="D303" i="34"/>
  <c r="D302" i="34"/>
  <c r="D300" i="34"/>
  <c r="D305" i="34"/>
  <c r="D304" i="29"/>
  <c r="D302" i="29"/>
  <c r="D301" i="29"/>
  <c r="D300" i="29"/>
  <c r="D303" i="29"/>
  <c r="D305" i="29"/>
  <c r="C309" i="29"/>
  <c r="C29" i="29" s="1"/>
  <c r="D300" i="30"/>
  <c r="D304" i="30"/>
  <c r="D303" i="30"/>
  <c r="D305" i="30"/>
  <c r="D302" i="30"/>
  <c r="D301" i="30"/>
  <c r="C309" i="30"/>
  <c r="C29" i="30" s="1"/>
  <c r="D302" i="32"/>
  <c r="D301" i="32"/>
  <c r="D300" i="32"/>
  <c r="D304" i="32"/>
  <c r="D303" i="32"/>
  <c r="C309" i="32"/>
  <c r="C29" i="32" s="1"/>
  <c r="D305" i="32"/>
  <c r="D300" i="22"/>
  <c r="D303" i="22"/>
  <c r="D302" i="22"/>
  <c r="D301" i="22"/>
  <c r="D304" i="22"/>
  <c r="C309" i="22"/>
  <c r="C29" i="22" s="1"/>
  <c r="D305" i="22"/>
  <c r="D301" i="23"/>
  <c r="D300" i="23"/>
  <c r="D304" i="23"/>
  <c r="D303" i="23"/>
  <c r="D302" i="23"/>
  <c r="D305" i="23"/>
  <c r="C309" i="23"/>
  <c r="C29" i="23" s="1"/>
  <c r="D304" i="21"/>
  <c r="D303" i="21"/>
  <c r="D302" i="21"/>
  <c r="D301" i="21"/>
  <c r="D300" i="21"/>
  <c r="D305" i="21"/>
  <c r="C309" i="21"/>
  <c r="C29" i="21" s="1"/>
  <c r="I200" i="1"/>
  <c r="I207" i="1"/>
  <c r="I206" i="1"/>
  <c r="I205" i="1"/>
  <c r="I204" i="1"/>
  <c r="I203" i="1"/>
  <c r="I202" i="1"/>
  <c r="I201" i="1"/>
  <c r="F166" i="1"/>
  <c r="C215" i="1" s="1"/>
  <c r="F192" i="1"/>
  <c r="F191" i="1"/>
  <c r="F183" i="1"/>
  <c r="F190" i="1"/>
  <c r="F182" i="1"/>
  <c r="F189" i="1"/>
  <c r="F181" i="1"/>
  <c r="F188" i="1"/>
  <c r="F180" i="1"/>
  <c r="F187" i="1"/>
  <c r="F179" i="1"/>
  <c r="F186" i="1"/>
  <c r="F178" i="1"/>
  <c r="F185" i="1"/>
  <c r="F167" i="1"/>
  <c r="F184" i="1"/>
  <c r="C142" i="1"/>
  <c r="C141" i="1"/>
  <c r="C140" i="1"/>
  <c r="C139" i="1"/>
  <c r="C138" i="1"/>
  <c r="C222" i="1"/>
  <c r="C221" i="1"/>
  <c r="C220" i="1"/>
  <c r="C219" i="1"/>
  <c r="C137" i="1" s="1"/>
  <c r="C223" i="1"/>
  <c r="C218" i="1"/>
  <c r="C136" i="1" s="1"/>
  <c r="C217" i="1"/>
  <c r="C135" i="1" s="1"/>
  <c r="C224" i="1"/>
  <c r="C216" i="1"/>
  <c r="C134" i="1" s="1"/>
  <c r="E152" i="1"/>
  <c r="E151" i="1"/>
  <c r="E158" i="1"/>
  <c r="E150" i="1"/>
  <c r="E157" i="1"/>
  <c r="E154" i="1"/>
  <c r="E156" i="1"/>
  <c r="E155" i="1"/>
  <c r="E153" i="1"/>
  <c r="G122" i="1"/>
  <c r="G121" i="1"/>
  <c r="G113" i="1"/>
  <c r="G124" i="1"/>
  <c r="G120" i="1"/>
  <c r="G102" i="1"/>
  <c r="G125" i="1"/>
  <c r="G116" i="1"/>
  <c r="G119" i="1"/>
  <c r="G101" i="1"/>
  <c r="G117" i="1"/>
  <c r="G118" i="1"/>
  <c r="G123" i="1"/>
  <c r="G115" i="1"/>
  <c r="G114" i="1"/>
  <c r="W11" i="14"/>
  <c r="V11" i="14"/>
  <c r="U11" i="14"/>
  <c r="T11" i="14"/>
  <c r="S11" i="14"/>
  <c r="R11" i="14"/>
  <c r="Q11" i="14"/>
  <c r="P11" i="14"/>
  <c r="O11" i="14"/>
  <c r="N11" i="14"/>
  <c r="M11" i="14"/>
  <c r="L11" i="14"/>
  <c r="K11" i="14"/>
  <c r="J11" i="14"/>
  <c r="I11" i="14"/>
  <c r="H11" i="14"/>
  <c r="G11" i="14"/>
  <c r="F11" i="14"/>
  <c r="E11" i="14"/>
  <c r="S32" i="10"/>
  <c r="T32" i="10"/>
  <c r="U32" i="10"/>
  <c r="V32" i="10"/>
  <c r="W32" i="10"/>
  <c r="A228" i="1"/>
  <c r="F245" i="1" l="1"/>
  <c r="F244" i="1"/>
  <c r="F257" i="1"/>
  <c r="F243" i="1"/>
  <c r="F242" i="1"/>
  <c r="F256" i="1"/>
  <c r="F240" i="1"/>
  <c r="F255" i="1"/>
  <c r="F239" i="1"/>
  <c r="F253" i="1"/>
  <c r="F254" i="1"/>
  <c r="F238" i="1"/>
  <c r="F237" i="1"/>
  <c r="F252" i="1"/>
  <c r="F236" i="1"/>
  <c r="F251" i="1"/>
  <c r="F235" i="1"/>
  <c r="F250" i="1"/>
  <c r="F234" i="1"/>
  <c r="F249" i="1"/>
  <c r="F233" i="1"/>
  <c r="F248" i="1"/>
  <c r="F232" i="1"/>
  <c r="F247" i="1"/>
  <c r="F246" i="1"/>
  <c r="F241" i="1"/>
  <c r="H13" i="14"/>
  <c r="I13" i="14"/>
  <c r="J13" i="14"/>
  <c r="K13" i="14"/>
  <c r="U13" i="14"/>
  <c r="F13" i="14"/>
  <c r="M13" i="14"/>
  <c r="V13" i="14"/>
  <c r="L13" i="14"/>
  <c r="N13" i="14"/>
  <c r="O13" i="14"/>
  <c r="S13" i="14"/>
  <c r="G13" i="14"/>
  <c r="P13" i="14"/>
  <c r="W13" i="14"/>
  <c r="Q13" i="14"/>
  <c r="R13" i="14"/>
  <c r="T13" i="14"/>
  <c r="E328" i="17"/>
  <c r="F318" i="17"/>
  <c r="E12" i="14"/>
  <c r="E13" i="14" s="1"/>
  <c r="C307" i="17"/>
  <c r="E320" i="1"/>
  <c r="G16" i="15"/>
  <c r="R16" i="15"/>
  <c r="N16" i="15"/>
  <c r="E16" i="15"/>
  <c r="I16" i="15"/>
  <c r="V16" i="15"/>
  <c r="Q16" i="15"/>
  <c r="H16" i="15"/>
  <c r="P16" i="15"/>
  <c r="T16" i="15"/>
  <c r="V16" i="10"/>
  <c r="V36" i="10" s="1"/>
  <c r="K16" i="15"/>
  <c r="S16" i="15"/>
  <c r="U16" i="15"/>
  <c r="L16" i="15"/>
  <c r="J16" i="15"/>
  <c r="T16" i="10"/>
  <c r="T36" i="10" s="1"/>
  <c r="M16" i="15"/>
  <c r="O16" i="15"/>
  <c r="F16" i="15"/>
  <c r="E319" i="1"/>
  <c r="E321" i="1"/>
  <c r="H21" i="1"/>
  <c r="E322" i="1"/>
  <c r="C133" i="1"/>
  <c r="H17" i="1" s="1"/>
  <c r="H18" i="1"/>
  <c r="H19" i="1"/>
  <c r="H20" i="1"/>
  <c r="D26" i="1"/>
  <c r="F62" i="1"/>
  <c r="G126" i="1"/>
  <c r="G290" i="1"/>
  <c r="D22" i="1"/>
  <c r="G94" i="1"/>
  <c r="D23" i="1"/>
  <c r="D21" i="1"/>
  <c r="D17" i="1"/>
  <c r="D19" i="1"/>
  <c r="D18" i="1"/>
  <c r="C9" i="14"/>
  <c r="C8" i="14"/>
  <c r="D305" i="17" l="1"/>
  <c r="D302" i="17"/>
  <c r="C309" i="17"/>
  <c r="D303" i="17"/>
  <c r="D300" i="17"/>
  <c r="D304" i="17"/>
  <c r="D301" i="17"/>
  <c r="D6" i="15"/>
  <c r="D16" i="15" s="1"/>
  <c r="F328" i="17"/>
  <c r="C332" i="17" s="1"/>
  <c r="E318" i="1"/>
  <c r="D7" i="10" s="1"/>
  <c r="C7" i="10" s="1"/>
  <c r="C10" i="10"/>
  <c r="D20" i="1"/>
  <c r="D25" i="1"/>
  <c r="D24" i="1"/>
  <c r="F258" i="1"/>
  <c r="C10" i="14"/>
  <c r="C29" i="17" l="1"/>
  <c r="D9" i="10"/>
  <c r="C9" i="10" s="1"/>
  <c r="D8" i="10"/>
  <c r="C8" i="10" s="1"/>
  <c r="D6" i="10"/>
  <c r="C6" i="10" s="1"/>
  <c r="E328" i="1"/>
  <c r="C305" i="1"/>
  <c r="R32" i="10" l="1"/>
  <c r="Q32" i="10"/>
  <c r="P32" i="10"/>
  <c r="O32" i="10"/>
  <c r="N32" i="10"/>
  <c r="M32" i="10"/>
  <c r="L32" i="10"/>
  <c r="K32" i="10"/>
  <c r="J32" i="10"/>
  <c r="I32" i="10"/>
  <c r="H32" i="10"/>
  <c r="G32" i="10"/>
  <c r="F32" i="10"/>
  <c r="E32" i="10"/>
  <c r="R16" i="10"/>
  <c r="P16" i="10"/>
  <c r="N16" i="10"/>
  <c r="L16" i="10"/>
  <c r="J16" i="10"/>
  <c r="H16" i="10"/>
  <c r="F16" i="10"/>
  <c r="R36" i="10" l="1"/>
  <c r="J36" i="10"/>
  <c r="F36" i="10"/>
  <c r="N36" i="10"/>
  <c r="L36" i="10"/>
  <c r="H36" i="10"/>
  <c r="P36" i="10"/>
  <c r="C6" i="14"/>
  <c r="D11" i="14" l="1"/>
  <c r="C11" i="14" l="1"/>
  <c r="B98" i="1"/>
  <c r="B34" i="1" l="1"/>
  <c r="B163" i="1"/>
  <c r="B197" i="1"/>
  <c r="B147" i="1"/>
  <c r="B130" i="1"/>
  <c r="B66" i="1"/>
  <c r="B212" i="1"/>
  <c r="B262" i="1"/>
  <c r="B229" i="1"/>
  <c r="I208" i="1" l="1"/>
  <c r="F193" i="1"/>
  <c r="E159" i="1"/>
  <c r="F325" i="1"/>
  <c r="F327" i="1"/>
  <c r="D29" i="10"/>
  <c r="C29" i="10" s="1"/>
  <c r="D27" i="10"/>
  <c r="C27" i="10" s="1"/>
  <c r="D22" i="10"/>
  <c r="C22" i="10" s="1"/>
  <c r="D28" i="10"/>
  <c r="C28" i="10" s="1"/>
  <c r="D31" i="10"/>
  <c r="C31" i="10" s="1"/>
  <c r="D23" i="10"/>
  <c r="C23" i="10" s="1"/>
  <c r="D26" i="10"/>
  <c r="C26" i="10" s="1"/>
  <c r="D30" i="10"/>
  <c r="C30" i="10" s="1"/>
  <c r="F324" i="1" l="1"/>
  <c r="C225" i="1"/>
  <c r="C143" i="1"/>
  <c r="F323" i="1"/>
  <c r="D25" i="10"/>
  <c r="C25" i="10" s="1"/>
  <c r="F321" i="1"/>
  <c r="F326" i="1"/>
  <c r="F322" i="1"/>
  <c r="C10" i="15" s="1"/>
  <c r="F318" i="1"/>
  <c r="F319" i="1"/>
  <c r="I18" i="15" l="1"/>
  <c r="K18" i="15"/>
  <c r="H18" i="15"/>
  <c r="T18" i="15"/>
  <c r="U18" i="15"/>
  <c r="N18" i="15"/>
  <c r="D18" i="15"/>
  <c r="V18" i="15"/>
  <c r="G18" i="15"/>
  <c r="R18" i="15"/>
  <c r="L18" i="15"/>
  <c r="J18" i="15"/>
  <c r="E18" i="15"/>
  <c r="M18" i="15"/>
  <c r="O18" i="15"/>
  <c r="P18" i="15"/>
  <c r="Q18" i="15"/>
  <c r="S18" i="15"/>
  <c r="F18" i="15"/>
  <c r="H27" i="1" l="1"/>
  <c r="D24" i="10"/>
  <c r="D27" i="1"/>
  <c r="D12" i="14" s="1"/>
  <c r="D32" i="10" l="1"/>
  <c r="C24" i="10"/>
  <c r="C32" i="10" s="1"/>
  <c r="C307" i="1"/>
  <c r="F320" i="1"/>
  <c r="C309" i="1" l="1"/>
  <c r="C8" i="15"/>
  <c r="C6" i="15"/>
  <c r="C7" i="15"/>
  <c r="C9" i="15"/>
  <c r="W33" i="10"/>
  <c r="O33" i="10"/>
  <c r="G33" i="10"/>
  <c r="V33" i="10"/>
  <c r="N33" i="10"/>
  <c r="F33" i="10"/>
  <c r="U33" i="10"/>
  <c r="M33" i="10"/>
  <c r="E33" i="10"/>
  <c r="T33" i="10"/>
  <c r="L33" i="10"/>
  <c r="C33" i="10"/>
  <c r="S33" i="10"/>
  <c r="K33" i="10"/>
  <c r="R33" i="10"/>
  <c r="J33" i="10"/>
  <c r="H33" i="10"/>
  <c r="Q33" i="10"/>
  <c r="I33" i="10"/>
  <c r="P33" i="10"/>
  <c r="D33" i="10"/>
  <c r="D305" i="1"/>
  <c r="D303" i="1"/>
  <c r="D302" i="1"/>
  <c r="D301" i="1"/>
  <c r="D304" i="1"/>
  <c r="D300" i="1"/>
  <c r="F328" i="1"/>
  <c r="C332" i="1" s="1"/>
  <c r="D16" i="10"/>
  <c r="D36" i="10" s="1"/>
  <c r="C12" i="14"/>
  <c r="C13" i="14" s="1"/>
  <c r="D13" i="14"/>
  <c r="C29" i="1" l="1"/>
  <c r="C16" i="15"/>
  <c r="C18" i="15" s="1"/>
  <c r="U16" i="10" l="1"/>
  <c r="U36" i="10" s="1"/>
  <c r="E16" i="10"/>
  <c r="E36" i="10" s="1"/>
  <c r="K16" i="10"/>
  <c r="M16" i="10"/>
  <c r="M36" i="10" s="1"/>
  <c r="W16" i="10"/>
  <c r="W36" i="10" s="1"/>
  <c r="I16" i="10"/>
  <c r="I36" i="10" s="1"/>
  <c r="O16" i="10"/>
  <c r="O36" i="10" s="1"/>
  <c r="S16" i="10"/>
  <c r="S36" i="10" s="1"/>
  <c r="G16" i="10"/>
  <c r="G36" i="10" s="1"/>
  <c r="Q16" i="10"/>
  <c r="Q36" i="10" s="1"/>
  <c r="C16" i="10" l="1"/>
  <c r="K17" i="10" s="1"/>
  <c r="K36" i="10"/>
  <c r="J17" i="10" l="1"/>
  <c r="W17" i="10"/>
  <c r="I17" i="10"/>
  <c r="C17" i="10"/>
  <c r="E17" i="10"/>
  <c r="M17" i="10"/>
  <c r="P17" i="10"/>
  <c r="S17" i="10"/>
  <c r="G17" i="10"/>
  <c r="V17" i="10"/>
  <c r="T17" i="10"/>
  <c r="H17" i="10"/>
  <c r="L17" i="10"/>
  <c r="Q17" i="10"/>
  <c r="D17" i="10"/>
  <c r="F17" i="10"/>
  <c r="O17" i="10"/>
  <c r="N17" i="10"/>
  <c r="C36" i="10"/>
  <c r="U17" i="10"/>
  <c r="R17" i="10"/>
</calcChain>
</file>

<file path=xl/sharedStrings.xml><?xml version="1.0" encoding="utf-8"?>
<sst xmlns="http://schemas.openxmlformats.org/spreadsheetml/2006/main" count="2350" uniqueCount="195">
  <si>
    <t>Instructie begrotingsformat EFRO-aanvraag 2021-2027</t>
  </si>
  <si>
    <t>Versie juli 2025</t>
  </si>
  <si>
    <t>Kostensoort</t>
  </si>
  <si>
    <t>Toelichting</t>
  </si>
  <si>
    <t>Loonkosten</t>
  </si>
  <si>
    <t>Uurtarief € 60</t>
  </si>
  <si>
    <t xml:space="preserve">Een vast uurtarief van € 60. De totale loonkosten per medewerker worden berekend door dit uurtarief te vermenigvuldigen met het aantal begrote projecturen. Het aantal  projecturen moet inzichtelijk kunnen worden gemaakt tijdens de projectperiode, aan de hand van een urenregistratie per medewerker. </t>
  </si>
  <si>
    <t>Maandbedrag € 8.600</t>
  </si>
  <si>
    <t>Een vast maandbedrag van € 8.600 voor een medewerker die de duur van een standaard werkweek aan het project werkt. Dit vaste bedrag kan naar rato van de ingezette uren per medewerker variëren. Het percentage van de beschikbare uren voor het project ten opzichte van een volledige werkweek wordt vastgelegd in een werkgeversdocument. Bij deze kostensoort geldt niet de verplichting om een afzonderlijke urenregistratie per medewerker bij te houden.</t>
  </si>
  <si>
    <t>IKS voor kennisinstellingen</t>
  </si>
  <si>
    <t>Integrale Kostensystematiek (IKS) is een manier om directe en indirecte kosten toe te rekenen aan kostendragers, zoals arbeidsuren of machine-uren. Deze kostensoort kan uitsluitend worden begroot door kennisinstellingen en de systematiek dient door RVO te zijn goedgekeurd. Deze kostensoort is zowel bij optie 1 als 3 toegestaan. Echter, bij optie 3 mogen voor geen enkele partner, dus ook niet voor de kennisinstelling, externe kosten begroot worden. De totale loonkosten per medewerker worden berekend door het tarief dat voortkomt uit de systematiek voor de medewerker/functiegroep te vermenigvuldigen met het aantal begrote projecturen. Het aantal  projecturen moet inzichtelijk kunnen worden gemaakt tijdens de projectperiode, aan de hand van eensluitende urenregistratie per medewerker. Een werkgeversverklaring volstaat voor deze kostensoort niet.</t>
  </si>
  <si>
    <t>Forfait 23% over overige directe kosten</t>
  </si>
  <si>
    <t>Een forfait voor de berekening van de loonkosten. Hierbij wordt 23% berekend over de begrote overige kosten. Bij deze kostensoort geldt niet de verplichting om een afzonderlijke urenregistratie per medewerker bij te houden. Let op: Deze variant kan alleen als deze door alle partners wordt gekozen! Een individuele keuze van één of enkele partners is niet mogelijk.</t>
  </si>
  <si>
    <t>Overige kosten</t>
  </si>
  <si>
    <t>Afschrijvingskosten</t>
  </si>
  <si>
    <t>Kosten van apparatuur, machines en uitrusting die al voor aanvang van de projectperiode in bezit zijn van een projectpartner. De kosten kunnen worden begroot, voor zover en zolang zij worden gebruikt voor het project. Wanneer deze apparatuur, machines en uitrusting niet tijdens hun volledige levensduur voor het project worden gebruikt, worden alleen de afschrijvingskosten overeenstemmend met de looptijd van het project berekend volgens algemeen erkende boekhoudkundige beginselen, als in aanmerking komende kosten beschouwd. Het moet gaan om activa waarover u economisch risico loopt (geen huur of operational lease).</t>
  </si>
  <si>
    <t>Bijdragen in natura</t>
  </si>
  <si>
    <t>Bijdrage in natura kent onderscheid tussen bijdrage in natura in de vorm van goederen, diensten en grond / onroerend goed. Goederen kunnen als bijdrage in natura in het project worden ingebracht, als hierover niet (meer) wordt afgeschreven. De waarde moet op onafhankelijke wijze worden bepaald. Daarnaast moet ook een toerekening plaatsvinden die gebaseerd is op het gebruik van de machine binnen het project ten opzichte van de werkelijke bezetting. Bij bijdrage in natura in de vorm van grond/onroerend goed gaat het om grond of onroerend goed dat al voor aanvang van de projectperiode in bezit is van een projectpartner en wordt ingebracht in het project. De waarde van de grond of het onroerend goed mag niet hoger zijn dan de normale marktwaarde. De waarde wordt objectief bepaald, bijvoorbeeld op basis van de WOZ-waarde op het moment van inbreng of op basis van een verklaring van een onafhankelijke en professionele deskundige. Als de gemeente grond inbrengt kan de waarde ook gebaseerd worden op een recent raadsbesluit waarin grondprijs vastgesteld is. Let op: de kosten van de ingebrachte grond (bebouwd of onbebouwd) die meer bedragen dan 10% van de totale subsidiabele uitgaven van het project, zijn niet subsidiabel. Let op: De betaalde overheidssteun aan een project dat bijdragen in natura bevat, mag aan het einde van het project namelijk niet hoger zijn dan de totale subsidiabele uitgaven exclusief de bijdragen in natura.</t>
  </si>
  <si>
    <t>Overige kosten derden</t>
  </si>
  <si>
    <t>Alle direct aan de uitvoering van de projectactiviteiten gerelateerde uitgaven op basis van betaalde facturen en prestatiebewijzen. Hieronder vallen bijvoorbeeld de inhuur van externen, de aankoop van machines en materialen, kosten voor communicatie-activiteiten en toerekenbare kosten van personeelsdeclaraties voor reis- en verblijfskosten.</t>
  </si>
  <si>
    <t>Forfait kleine uitgaven &lt; € 250 (1% Overige kosten derden)</t>
  </si>
  <si>
    <t>Over de begrote overige kosten derden wordt automatisch een forfait berekend van 1%, voor kleine uitgaven &lt; € 250. Dat betekent dat deze kleine uitgaven niet als losse declaraties kunnen worden begroot noch gedeclareerd.</t>
  </si>
  <si>
    <t>Combinatie loonkosten en overige kosten</t>
  </si>
  <si>
    <t>Uurtarief € 73</t>
  </si>
  <si>
    <t xml:space="preserve">Een vast uurtarief van € 73, waarin zowel loonkosten als overige kosten verdisconteerd zijn. Derhalve kunnen - bij gebruik van deze kostensoort - niet ook overige kosten los begroot worden. De totale loonkosten en overige kosten per medewerker worden berekend door dit uurtarief te vermenigvuldigen met het aantal begrote projecturen. Het aantal  projecturen moet inzichtelijk kunnen worden gemaakt tijdens de projectperiode, aan de hand van een urenregistratie per medewerker. </t>
  </si>
  <si>
    <t>Maandbedrag € 10.400</t>
  </si>
  <si>
    <t>Een vast maandbedrag van € 10.400 voor een medewerker die de duur van een standaard werkweek aan het project werkt. Dit vaste bedrag kan naar rato van de ingezette uren per medewerker variëren. Het percentage van de beschikbare uren voor het project ten opzichte van een volledige werkweek wordt vastgelegd in een werkgeversdocument. Bij deze kostensoort geldt niet de verplichting om een afzonderlijke urenregistratie per medewerker bij te houden.</t>
  </si>
  <si>
    <t>TOTALE BEGROTING</t>
  </si>
  <si>
    <t>LET OP: DIT TABBLAD WORDT AUTOMATISCH GEVULD. U HOEFT HIER NIETS IN TE VULLEN!</t>
  </si>
  <si>
    <t>Totale begroting</t>
  </si>
  <si>
    <t>Penvoerder</t>
  </si>
  <si>
    <t>Projectpartner 2</t>
  </si>
  <si>
    <t>Projectpartner 3</t>
  </si>
  <si>
    <t>Projectpartner 4</t>
  </si>
  <si>
    <t>Projectpartner 5</t>
  </si>
  <si>
    <t>Projectpartner 6</t>
  </si>
  <si>
    <t>Projectpartner 7</t>
  </si>
  <si>
    <t>Projectpartner 8</t>
  </si>
  <si>
    <t>Projectpartner 9</t>
  </si>
  <si>
    <t>Projectpartner 10</t>
  </si>
  <si>
    <t>Projectpartner 11</t>
  </si>
  <si>
    <t>Projectpartner 12</t>
  </si>
  <si>
    <t>Projectpartner 13</t>
  </si>
  <si>
    <t>Projectpartner 14</t>
  </si>
  <si>
    <t>Projectpartner 15</t>
  </si>
  <si>
    <t>Projectpartner 16</t>
  </si>
  <si>
    <t>Projectpartner 17</t>
  </si>
  <si>
    <t>Projectpartner 18</t>
  </si>
  <si>
    <t>Projectpartner 19</t>
  </si>
  <si>
    <t>Projectpartner 20</t>
  </si>
  <si>
    <t>Werkpakket</t>
  </si>
  <si>
    <t>Totaal</t>
  </si>
  <si>
    <t>% van totale kosten</t>
  </si>
  <si>
    <t>Forfait kleine uitgaven &lt; € 250 (1% kosten derden)</t>
  </si>
  <si>
    <t>Kostensoorten die niet van toepassing zijn op basis van de gekozen verantwoordingsoptie zijn per partner uitgegrijsd en bevatten geen kosten.</t>
  </si>
  <si>
    <t>Totalen werkpakketten en kostensoorten gelijk?</t>
  </si>
  <si>
    <t>Sluit het totaal van de werkpakketten niet aan op het totaal van de kostensoorten? Ga dan voor de betreffende partner na of bij de kostenregels alle werkpakketten zijn ingevuld, of dat een werkpakketnaam is aangepast.</t>
  </si>
  <si>
    <t>TOTALE FINANCIERING</t>
  </si>
  <si>
    <t>Totale financiering</t>
  </si>
  <si>
    <t>Financier</t>
  </si>
  <si>
    <t>Gevraagde subsidie</t>
  </si>
  <si>
    <t>Eigen bijdrage publiek</t>
  </si>
  <si>
    <t>Eigen bijdrage privaat</t>
  </si>
  <si>
    <t>Overige publieke financiering</t>
  </si>
  <si>
    <t>Overige private financiering</t>
  </si>
  <si>
    <t>Totale kosten</t>
  </si>
  <si>
    <t>Sluitende financiering?</t>
  </si>
  <si>
    <t>STAATSSTEUNANALYSE</t>
  </si>
  <si>
    <t>Totale steunruimte</t>
  </si>
  <si>
    <t>Gevraagde / te ontvangen publieke steun *</t>
  </si>
  <si>
    <t>Passende staatssteunoplossing (indicatie)? **</t>
  </si>
  <si>
    <t xml:space="preserve">* De gevraagde / te ontvangen publieke steun bestaat uit de financieringsbronnen 'Gevraagde subsidie' en 'Overige publieke financiering'. </t>
  </si>
  <si>
    <t>** Een staatssteunoplossing is passend als de gevraagde / te ontvangen publieke steun niet hoger is dan de totale steunruimte.</t>
  </si>
  <si>
    <t>De door u opgegeven staatssteunoplossing wordt bij de beoordeling nader getoetst.</t>
  </si>
  <si>
    <t>Invoervelden</t>
  </si>
  <si>
    <t>Projectnaam:</t>
  </si>
  <si>
    <t>Selectievelden</t>
  </si>
  <si>
    <t>Doorrekenvelden</t>
  </si>
  <si>
    <t>Werkpakketnummer</t>
  </si>
  <si>
    <t>Werkpakketnaam</t>
  </si>
  <si>
    <t>Naam Penvoerder:</t>
  </si>
  <si>
    <t>Vestigingsplaats:</t>
  </si>
  <si>
    <t>KVK-nummer:</t>
  </si>
  <si>
    <t>Type organisatie:</t>
  </si>
  <si>
    <t>Omvang organisatie:</t>
  </si>
  <si>
    <r>
      <rPr>
        <b/>
        <sz val="18"/>
        <rFont val="Trebuchet MS"/>
        <family val="2"/>
      </rPr>
      <t>Samenvatting kostenbegroting</t>
    </r>
    <r>
      <rPr>
        <b/>
        <sz val="14"/>
        <rFont val="Trebuchet MS"/>
        <family val="2"/>
      </rPr>
      <t xml:space="preserve">
</t>
    </r>
    <r>
      <rPr>
        <sz val="14"/>
        <rFont val="Trebuchet MS"/>
        <family val="2"/>
      </rPr>
      <t>(deze twee tabellen worden automatisch gevuld, u hoeft hier niets in te vullen!)</t>
    </r>
  </si>
  <si>
    <t>Kostensoorten</t>
  </si>
  <si>
    <t>TOTAAL</t>
  </si>
  <si>
    <t>CHECK:</t>
  </si>
  <si>
    <t>Kostenbegroting invoertabellen</t>
  </si>
  <si>
    <t>Functie medewerker(s)</t>
  </si>
  <si>
    <t>Aantal medewerkers</t>
  </si>
  <si>
    <t>Aantal uren totaal</t>
  </si>
  <si>
    <t>Functie medewerker</t>
  </si>
  <si>
    <t>FTE-factor medewerker (maximaal 1)</t>
  </si>
  <si>
    <t>Aantal maanden inzet medewerker totaal</t>
  </si>
  <si>
    <t>Percentage werkzaam voor project</t>
  </si>
  <si>
    <t>Functiegroep conform tarieventabel</t>
  </si>
  <si>
    <t>IKS-tarief</t>
  </si>
  <si>
    <t>Omschrijving kosten</t>
  </si>
  <si>
    <t>Bedrag</t>
  </si>
  <si>
    <t>Toelichting bijdrage in natura</t>
  </si>
  <si>
    <t>Eenheid/aantal</t>
  </si>
  <si>
    <t>Tarief/prijs</t>
  </si>
  <si>
    <t>Omschrijving investering</t>
  </si>
  <si>
    <t>Aanschafwaarde</t>
  </si>
  <si>
    <t>Restwaarde</t>
  </si>
  <si>
    <t>Afschrijvingstermijn in maanden</t>
  </si>
  <si>
    <t>Aantal maanden gebruik binnen de projectperiode</t>
  </si>
  <si>
    <t>% toerekening aan project</t>
  </si>
  <si>
    <t>FINANCIERING</t>
  </si>
  <si>
    <t>Financiering</t>
  </si>
  <si>
    <r>
      <t xml:space="preserve">Gebruik de aangegeven financieringscategorieën om de voorziene financiering van uw kosten weer te geven. Voeg geen eigen categorieën toe.  
- Met 'gevraagde subsidie' wordt de subsidie bedoeld die u met dit project bij het programma aanvraagt. 
- Met 'eigen bijdrage' wordt de bijdrage bedoeld die u als projectdeelnemer uit eigen middelen financiert. Bent u een publiekrechtelijke organisatie? Vul dit bedrag dan in bij 'Eigen bijdrage publiek'. Bent u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</si>
  <si>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Toelichting (optioneel)</t>
  </si>
  <si>
    <t>Financiering gelijk aan kosten?</t>
  </si>
  <si>
    <t>STAATSSTEUN</t>
  </si>
  <si>
    <t>Staatssteunanalyse</t>
  </si>
  <si>
    <r>
      <t xml:space="preserve">Elke aanvrager dient een staatssteunanalyse in te vullen. Hiermee toont u aan dat de gevraagde subsidie (eventueel aangevuld met overige publieke financiering) past binnen de steunruimte die voor u geldt. De steunruimte kan per werkpakket verschillen, vandaar dat u de staatssteunanalyse op niveau van werkpakket in dient te vullen. Het subsidiepercentage is afhankelijk van de staatssteungrondslag. Dit percentage wordt vermenigvuldigd met de begrote kosten om de steunruimte te berekenen.
</t>
    </r>
    <r>
      <rPr>
        <u/>
        <sz val="10"/>
        <color theme="1" tint="0.249977111117893"/>
        <rFont val="Trebuchet MS"/>
        <family val="2"/>
      </rPr>
      <t>Let op</t>
    </r>
    <r>
      <rPr>
        <sz val="10"/>
        <color theme="1" tint="0.249977111117893"/>
        <rFont val="Trebuchet MS"/>
        <family val="2"/>
      </rPr>
      <t xml:space="preserve">: de staatssteunoplossing dient passend te zijn. Een staatssteunoplossing is passend als de gevraagde / te ontvangen publieke steun (gevraagde subsidie en overige publieke financiering) niet hoger is dan de totale steunruimte.
</t>
    </r>
  </si>
  <si>
    <t>Type staatssteungrondslag</t>
  </si>
  <si>
    <t>Steunpercentage</t>
  </si>
  <si>
    <t>Steunruimte</t>
  </si>
  <si>
    <t>Gevraagde publieke steun</t>
  </si>
  <si>
    <t>Passende staatssteunoplossing?</t>
  </si>
  <si>
    <t>Naam Partner 2:</t>
  </si>
  <si>
    <t>Naam Partner 3:</t>
  </si>
  <si>
    <t>Naam Partner 4:</t>
  </si>
  <si>
    <t>Naam Partner 5:</t>
  </si>
  <si>
    <t>Naam Partner 6:</t>
  </si>
  <si>
    <t>Naam Partner 7:</t>
  </si>
  <si>
    <t>Naam Partner 8:</t>
  </si>
  <si>
    <t>Naam Partner 9:</t>
  </si>
  <si>
    <t>Naam Partner 10:</t>
  </si>
  <si>
    <t>Naam Partner 11:</t>
  </si>
  <si>
    <t>Naam Partner 12:</t>
  </si>
  <si>
    <t>Naam Partner 13:</t>
  </si>
  <si>
    <t>Naam Partner 14:</t>
  </si>
  <si>
    <t>Naam Partner 15:</t>
  </si>
  <si>
    <t>Naam Partner 16:</t>
  </si>
  <si>
    <t>Naam Partner 17:</t>
  </si>
  <si>
    <t>Naam Partner 18:</t>
  </si>
  <si>
    <t>Naam Partner 19:</t>
  </si>
  <si>
    <t>Naam Partner 20:</t>
  </si>
  <si>
    <t>Type organisatie</t>
  </si>
  <si>
    <t>Omvang organisatie</t>
  </si>
  <si>
    <t>Staatssteunartikel</t>
  </si>
  <si>
    <t>Volgorde</t>
  </si>
  <si>
    <t>Optie 1</t>
  </si>
  <si>
    <t>Optie 1K</t>
  </si>
  <si>
    <t>Optie 2</t>
  </si>
  <si>
    <t>Optie 2K</t>
  </si>
  <si>
    <t>Optie 3</t>
  </si>
  <si>
    <t>Optie 3K</t>
  </si>
  <si>
    <t>Keuzeopties</t>
  </si>
  <si>
    <t>Consequentie</t>
  </si>
  <si>
    <t>Optie</t>
  </si>
  <si>
    <t>Nummer en naam werkpakket</t>
  </si>
  <si>
    <t>Besloten vennootschap</t>
  </si>
  <si>
    <t>Micro</t>
  </si>
  <si>
    <t>Artikel 25, 2e lid, onder b</t>
  </si>
  <si>
    <t>Toelichting: Geen bijzonderheden</t>
  </si>
  <si>
    <t>Optie 1: Alle partners begroten de kostensoorten onder loonkosten en/of overige kosten als aparte kostensoorten</t>
  </si>
  <si>
    <t>Commanditair vennootschap (CV)</t>
  </si>
  <si>
    <t>Klein</t>
  </si>
  <si>
    <t>Artikel 25, 2e lid, onder c</t>
  </si>
  <si>
    <t>Toelichting: Eén medewerker per rij. Kosten betreffen FTE-factor * # maanden inzet * % werkzaam voor project.</t>
  </si>
  <si>
    <t>Optie 2: Alle partners begroten de loonkosten als forfait van 23% over de overige directe kosten</t>
  </si>
  <si>
    <t>Coöperatie en onderlinge waarborgmaatschappij</t>
  </si>
  <si>
    <t>Middel</t>
  </si>
  <si>
    <t>Artikel 25, 2e lid, onder d</t>
  </si>
  <si>
    <t>Toelichting: Deze kostensoort is alleen te hanteren voor kennisinstellingen.</t>
  </si>
  <si>
    <t>Optie 3: Alle partners begroten alle projectkosten via een all-in uurtarief of maandbedrag</t>
  </si>
  <si>
    <t>Eenmanszaak</t>
  </si>
  <si>
    <t>Groot</t>
  </si>
  <si>
    <t>Andere vrijstelling (licht toe)</t>
  </si>
  <si>
    <t>Toelichting: Het forfait wordt automatisch per werkpakket berekend op basis van de overige directe kosten. U hoeft deze tabel daarmee niet zelf in te vullen.</t>
  </si>
  <si>
    <t>Europees economisch samenwerkingsverband (EESV)</t>
  </si>
  <si>
    <t>Niet van toepassing</t>
  </si>
  <si>
    <t>Toelichting: Geen bijzonderheden.</t>
  </si>
  <si>
    <t>Europese coöperatieve vennootschap (SCE)</t>
  </si>
  <si>
    <t>Europese naamloze vennootschap (SE)</t>
  </si>
  <si>
    <t>Gemeente</t>
  </si>
  <si>
    <t>Toelichting: Dit forfait wordt automatisch berekend over de begrote 'Overige kosten derden'. U hoeft deze tabel daarmee niet zelf in te vullen.</t>
  </si>
  <si>
    <t>Kennisinstelling</t>
  </si>
  <si>
    <t>Kerkgenootschap</t>
  </si>
  <si>
    <t>Maatschap</t>
  </si>
  <si>
    <t>nvt</t>
  </si>
  <si>
    <r>
      <t xml:space="preserve">Op basis van de gekozen keuzeoptie kunt u deze kostensoort </t>
    </r>
    <r>
      <rPr>
        <u/>
        <sz val="11"/>
        <color theme="1"/>
        <rFont val="Calibri"/>
        <family val="2"/>
        <scheme val="minor"/>
      </rPr>
      <t>niet</t>
    </r>
    <r>
      <rPr>
        <sz val="11"/>
        <color theme="1"/>
        <rFont val="Calibri"/>
        <family val="2"/>
        <scheme val="minor"/>
      </rPr>
      <t xml:space="preserve"> hanteren. </t>
    </r>
  </si>
  <si>
    <t>Naamloze vennootschap (NV)</t>
  </si>
  <si>
    <t>Provincie</t>
  </si>
  <si>
    <t>Stichting</t>
  </si>
  <si>
    <t>Vennootschap onder firma (VOF)</t>
  </si>
  <si>
    <t>Vereniging</t>
  </si>
  <si>
    <t>Waterschap</t>
  </si>
  <si>
    <t>Overige private organisatie</t>
  </si>
  <si>
    <t>Overige publieke organisatie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</si>
</sst>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
    <numFmt numFmtId="166" formatCode="_ * #,##0_ ;_ * \-#,##0_ ;_ * &quot;-&quot;??_ ;_ @_ "/>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b/>
      <u/>
      <sz val="10"/>
      <name val="Trebuchet MS"/>
      <family val="2"/>
    </font>
    <font>
      <sz val="10"/>
      <name val="Trebuchet MS"/>
      <family val="2"/>
    </font>
    <font>
      <sz val="10"/>
      <color theme="1"/>
      <name val="Arial"/>
      <family val="2"/>
    </font>
    <font>
      <b/>
      <sz val="10"/>
      <color theme="1"/>
      <name val="Trebuchet MS"/>
      <family val="2"/>
    </font>
    <font>
      <b/>
      <sz val="10"/>
      <name val="Trebuchet MS"/>
      <family val="2"/>
    </font>
    <font>
      <sz val="10"/>
      <color theme="0"/>
      <name val="Trebuchet MS"/>
      <family val="2"/>
    </font>
    <font>
      <sz val="8"/>
      <name val="Calibri"/>
      <family val="2"/>
      <scheme val="minor"/>
    </font>
    <font>
      <b/>
      <u/>
      <sz val="14"/>
      <name val="Trebuchet MS"/>
      <family val="2"/>
    </font>
    <font>
      <sz val="11"/>
      <color theme="0"/>
      <name val="Calibri"/>
      <family val="2"/>
      <scheme val="minor"/>
    </font>
    <font>
      <b/>
      <sz val="10"/>
      <color theme="0"/>
      <name val="Trebuchet MS"/>
      <family val="2"/>
    </font>
    <font>
      <u/>
      <sz val="11"/>
      <color theme="1"/>
      <name val="Calibri"/>
      <family val="2"/>
      <scheme val="minor"/>
    </font>
    <font>
      <i/>
      <sz val="10"/>
      <color theme="1"/>
      <name val="Trebuchet MS"/>
      <family val="2"/>
    </font>
    <font>
      <i/>
      <sz val="11"/>
      <color theme="1"/>
      <name val="Calibri"/>
      <family val="2"/>
      <scheme val="minor"/>
    </font>
    <font>
      <b/>
      <sz val="11"/>
      <color theme="1"/>
      <name val="Trebuchet MS"/>
      <family val="2"/>
    </font>
    <font>
      <sz val="11"/>
      <color theme="1"/>
      <name val="Trebuchet MS"/>
      <family val="2"/>
    </font>
    <font>
      <b/>
      <sz val="14"/>
      <name val="Trebuchet MS"/>
      <family val="2"/>
    </font>
    <font>
      <b/>
      <sz val="14"/>
      <color theme="1"/>
      <name val="Calibri"/>
      <family val="2"/>
      <scheme val="minor"/>
    </font>
    <font>
      <b/>
      <sz val="14"/>
      <name val="Calibri"/>
      <family val="2"/>
      <scheme val="minor"/>
    </font>
    <font>
      <sz val="11"/>
      <color theme="0"/>
      <name val="Trebuchet MS"/>
      <family val="2"/>
    </font>
    <font>
      <b/>
      <sz val="14"/>
      <color theme="1"/>
      <name val="Trebuchet MS"/>
      <family val="2"/>
    </font>
    <font>
      <b/>
      <sz val="16"/>
      <color theme="0"/>
      <name val="Trebuchet MS"/>
      <family val="2"/>
    </font>
    <font>
      <sz val="9"/>
      <color theme="1" tint="0.249977111117893"/>
      <name val="Trebuchet MS"/>
      <family val="2"/>
    </font>
    <font>
      <i/>
      <sz val="11"/>
      <color theme="0"/>
      <name val="Calibri"/>
      <family val="2"/>
      <scheme val="minor"/>
    </font>
    <font>
      <b/>
      <sz val="13"/>
      <name val="Trebuchet MS"/>
      <family val="2"/>
    </font>
    <font>
      <sz val="14"/>
      <name val="Trebuchet MS"/>
      <family val="2"/>
    </font>
    <font>
      <b/>
      <sz val="18"/>
      <name val="Trebuchet MS"/>
      <family val="2"/>
    </font>
    <font>
      <i/>
      <sz val="13"/>
      <color theme="1"/>
      <name val="Calibri"/>
      <family val="2"/>
      <scheme val="minor"/>
    </font>
    <font>
      <sz val="13"/>
      <name val="Trebuchet MS"/>
      <family val="2"/>
    </font>
    <font>
      <b/>
      <sz val="12"/>
      <name val="Trebuchet MS"/>
      <family val="2"/>
    </font>
    <font>
      <sz val="10"/>
      <color theme="1" tint="0.249977111117893"/>
      <name val="Trebuchet MS"/>
      <family val="2"/>
    </font>
    <font>
      <b/>
      <sz val="18"/>
      <color theme="1"/>
      <name val="Trebuchet MS"/>
      <family val="2"/>
    </font>
    <font>
      <i/>
      <sz val="12"/>
      <color theme="1"/>
      <name val="Calibri"/>
      <family val="2"/>
      <scheme val="minor"/>
    </font>
    <font>
      <i/>
      <sz val="11"/>
      <color theme="1" tint="0.249977111117893"/>
      <name val="Calibri"/>
      <family val="2"/>
      <scheme val="minor"/>
    </font>
    <font>
      <b/>
      <sz val="11"/>
      <color theme="0"/>
      <name val="Calibri"/>
      <family val="2"/>
      <scheme val="minor"/>
    </font>
    <font>
      <b/>
      <sz val="14"/>
      <color theme="0"/>
      <name val="Calibri"/>
      <family val="2"/>
      <scheme val="minor"/>
    </font>
    <font>
      <sz val="14"/>
      <color theme="0"/>
      <name val="Trebuchet MS"/>
      <family val="2"/>
    </font>
    <font>
      <sz val="12"/>
      <color theme="0"/>
      <name val="Calibri"/>
      <family val="2"/>
      <scheme val="minor"/>
    </font>
    <font>
      <u/>
      <sz val="10"/>
      <color theme="1" tint="0.249977111117893"/>
      <name val="Trebuchet MS"/>
      <family val="2"/>
    </font>
    <font>
      <b/>
      <sz val="16"/>
      <color theme="1"/>
      <name val="Trebuchet MS"/>
      <family val="2"/>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tint="-0.249977111117893"/>
        <bgColor theme="9"/>
      </patternFill>
    </fill>
    <fill>
      <patternFill patternType="solid">
        <fgColor theme="9" tint="-0.249977111117893"/>
        <bgColor indexed="64"/>
      </patternFill>
    </fill>
    <fill>
      <patternFill patternType="solid">
        <fgColor theme="9" tint="-0.249977111117893"/>
        <bgColor theme="9" tint="0.79998168889431442"/>
      </patternFill>
    </fill>
    <fill>
      <patternFill patternType="solid">
        <fgColor theme="9" tint="0.39997558519241921"/>
        <bgColor theme="9" tint="0.79998168889431442"/>
      </patternFill>
    </fill>
    <fill>
      <patternFill patternType="solid">
        <fgColor theme="0" tint="-0.14999847407452621"/>
        <bgColor indexed="64"/>
      </patternFill>
    </fill>
    <fill>
      <patternFill patternType="solid">
        <fgColor theme="8" tint="0.79998168889431442"/>
        <bgColor indexed="64"/>
      </patternFill>
    </fill>
  </fills>
  <borders count="45">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style="double">
        <color theme="0"/>
      </bottom>
      <diagonal/>
    </border>
    <border>
      <left/>
      <right/>
      <top style="double">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right style="thin">
        <color theme="0"/>
      </right>
      <top style="thin">
        <color theme="0"/>
      </top>
      <bottom style="double">
        <color theme="0"/>
      </bottom>
      <diagonal/>
    </border>
    <border>
      <left/>
      <right style="thin">
        <color theme="0"/>
      </right>
      <top style="thick">
        <color theme="0"/>
      </top>
      <bottom style="double">
        <color theme="0"/>
      </bottom>
      <diagonal/>
    </border>
    <border>
      <left/>
      <right/>
      <top style="thick">
        <color theme="0"/>
      </top>
      <bottom style="double">
        <color theme="0"/>
      </bottom>
      <diagonal/>
    </border>
    <border>
      <left style="thin">
        <color theme="0"/>
      </left>
      <right style="thin">
        <color theme="0"/>
      </right>
      <top style="thick">
        <color theme="0"/>
      </top>
      <bottom style="double">
        <color theme="0"/>
      </bottom>
      <diagonal/>
    </border>
    <border>
      <left/>
      <right/>
      <top style="double">
        <color theme="0"/>
      </top>
      <bottom style="thick">
        <color theme="0"/>
      </bottom>
      <diagonal/>
    </border>
    <border>
      <left/>
      <right style="thin">
        <color theme="0"/>
      </right>
      <top style="double">
        <color theme="0"/>
      </top>
      <bottom style="thick">
        <color theme="0"/>
      </bottom>
      <diagonal/>
    </border>
    <border>
      <left/>
      <right/>
      <top/>
      <bottom style="thin">
        <color theme="0"/>
      </bottom>
      <diagonal/>
    </border>
    <border>
      <left style="thin">
        <color theme="0"/>
      </left>
      <right/>
      <top/>
      <bottom style="thin">
        <color theme="0"/>
      </bottom>
      <diagonal/>
    </border>
    <border>
      <left/>
      <right/>
      <top/>
      <bottom style="thick">
        <color rgb="FFF8F8F8"/>
      </bottom>
      <diagonal/>
    </border>
    <border>
      <left style="thin">
        <color theme="0"/>
      </left>
      <right/>
      <top/>
      <bottom style="thick">
        <color rgb="FFF8F8F8"/>
      </bottom>
      <diagonal/>
    </border>
    <border>
      <left/>
      <right style="thin">
        <color theme="0" tint="-4.9989318521683403E-2"/>
      </right>
      <top style="thick">
        <color theme="0"/>
      </top>
      <bottom style="thin">
        <color theme="0"/>
      </bottom>
      <diagonal/>
    </border>
    <border>
      <left/>
      <right style="thin">
        <color theme="0" tint="-4.9989318521683403E-2"/>
      </right>
      <top style="thin">
        <color theme="0"/>
      </top>
      <bottom style="thin">
        <color theme="0"/>
      </bottom>
      <diagonal/>
    </border>
    <border>
      <left/>
      <right style="thin">
        <color theme="0" tint="-4.9989318521683403E-2"/>
      </right>
      <top style="thin">
        <color theme="0"/>
      </top>
      <bottom style="double">
        <color theme="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64">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12" fillId="0" borderId="0" xfId="0" applyFont="1"/>
    <xf numFmtId="0" fontId="13" fillId="0" borderId="0" xfId="0" applyFont="1"/>
    <xf numFmtId="44" fontId="7" fillId="0" borderId="0" xfId="0" applyNumberFormat="1" applyFont="1" applyAlignment="1">
      <alignment horizontal="right"/>
    </xf>
    <xf numFmtId="44" fontId="2" fillId="0" borderId="0" xfId="0" applyNumberFormat="1" applyFont="1"/>
    <xf numFmtId="44" fontId="3" fillId="0" borderId="0" xfId="0" applyNumberFormat="1" applyFont="1"/>
    <xf numFmtId="44" fontId="0" fillId="0" borderId="0" xfId="0" applyNumberFormat="1"/>
    <xf numFmtId="44" fontId="7" fillId="0" borderId="0" xfId="0" applyNumberFormat="1" applyFont="1"/>
    <xf numFmtId="164" fontId="3" fillId="0" borderId="0" xfId="0" applyNumberFormat="1" applyFont="1" applyAlignment="1">
      <alignment horizontal="center"/>
    </xf>
    <xf numFmtId="164" fontId="7" fillId="0" borderId="0" xfId="0" applyNumberFormat="1" applyFont="1" applyAlignment="1">
      <alignment horizontal="right"/>
    </xf>
    <xf numFmtId="44" fontId="2" fillId="0" borderId="0" xfId="0" applyNumberFormat="1" applyFont="1" applyAlignment="1">
      <alignment horizontal="right"/>
    </xf>
    <xf numFmtId="0" fontId="8" fillId="0" borderId="0" xfId="0" applyFont="1"/>
    <xf numFmtId="44" fontId="8" fillId="0" borderId="0" xfId="0" applyNumberFormat="1" applyFont="1"/>
    <xf numFmtId="0" fontId="3" fillId="2" borderId="0" xfId="0" applyFont="1" applyFill="1"/>
    <xf numFmtId="10" fontId="0" fillId="0" borderId="0" xfId="0" applyNumberFormat="1"/>
    <xf numFmtId="44" fontId="13" fillId="0" borderId="0" xfId="0" applyNumberFormat="1" applyFont="1"/>
    <xf numFmtId="0" fontId="11" fillId="0" borderId="0" xfId="0" applyFont="1"/>
    <xf numFmtId="0" fontId="3" fillId="0" borderId="0" xfId="3" applyFont="1"/>
    <xf numFmtId="44" fontId="3" fillId="0" borderId="0" xfId="3" applyNumberFormat="1" applyFont="1"/>
    <xf numFmtId="10" fontId="15" fillId="0" borderId="0" xfId="3" applyNumberFormat="1" applyFont="1"/>
    <xf numFmtId="0" fontId="16" fillId="0" borderId="0" xfId="0" applyFont="1"/>
    <xf numFmtId="0" fontId="7" fillId="2" borderId="0" xfId="0" applyFont="1" applyFill="1"/>
    <xf numFmtId="0" fontId="3" fillId="0" borderId="0" xfId="0" applyFont="1" applyAlignment="1">
      <alignment horizontal="left"/>
    </xf>
    <xf numFmtId="0" fontId="23" fillId="2" borderId="0" xfId="0" applyFont="1" applyFill="1"/>
    <xf numFmtId="0" fontId="26" fillId="0" borderId="0" xfId="0" applyFont="1"/>
    <xf numFmtId="0" fontId="18" fillId="2" borderId="0" xfId="0" applyFont="1" applyFill="1"/>
    <xf numFmtId="0" fontId="20" fillId="0" borderId="0" xfId="0" applyFont="1"/>
    <xf numFmtId="0" fontId="20" fillId="0" borderId="0" xfId="0" applyFont="1" applyAlignment="1">
      <alignment horizontal="left"/>
    </xf>
    <xf numFmtId="44" fontId="21" fillId="0" borderId="0" xfId="0" applyNumberFormat="1" applyFont="1" applyAlignment="1">
      <alignment vertical="center"/>
    </xf>
    <xf numFmtId="0" fontId="27" fillId="0" borderId="17" xfId="0" applyFont="1" applyBorder="1" applyAlignment="1">
      <alignment horizontal="left" vertical="top" wrapText="1"/>
    </xf>
    <xf numFmtId="0" fontId="32" fillId="0" borderId="0" xfId="3" applyFont="1" applyAlignment="1">
      <alignment vertical="center" wrapText="1"/>
    </xf>
    <xf numFmtId="0" fontId="30" fillId="0" borderId="0" xfId="0" applyFont="1" applyAlignment="1">
      <alignment horizontal="left" vertical="top" wrapText="1"/>
    </xf>
    <xf numFmtId="0" fontId="4" fillId="0" borderId="17" xfId="0" applyFont="1" applyBorder="1"/>
    <xf numFmtId="0" fontId="3" fillId="0" borderId="17" xfId="0" applyFont="1" applyBorder="1"/>
    <xf numFmtId="44" fontId="3" fillId="0" borderId="17" xfId="0" applyNumberFormat="1" applyFont="1" applyBorder="1"/>
    <xf numFmtId="44" fontId="0" fillId="0" borderId="17" xfId="0" applyNumberFormat="1" applyBorder="1"/>
    <xf numFmtId="0" fontId="8" fillId="0" borderId="17" xfId="0" applyFont="1" applyBorder="1"/>
    <xf numFmtId="44" fontId="8" fillId="0" borderId="17" xfId="0" applyNumberFormat="1" applyFont="1" applyBorder="1"/>
    <xf numFmtId="0" fontId="0" fillId="0" borderId="17" xfId="0" applyBorder="1"/>
    <xf numFmtId="0" fontId="24" fillId="8" borderId="0" xfId="0" applyFont="1" applyFill="1"/>
    <xf numFmtId="0" fontId="13" fillId="8" borderId="9" xfId="0" applyFont="1" applyFill="1" applyBorder="1"/>
    <xf numFmtId="0" fontId="13" fillId="8" borderId="10" xfId="0" applyFont="1" applyFill="1" applyBorder="1" applyAlignment="1">
      <alignment wrapText="1"/>
    </xf>
    <xf numFmtId="0" fontId="3" fillId="3" borderId="0" xfId="0" applyFont="1" applyFill="1" applyAlignment="1">
      <alignment horizontal="left" vertical="center"/>
    </xf>
    <xf numFmtId="0" fontId="3" fillId="6" borderId="0" xfId="0" applyFont="1" applyFill="1" applyAlignment="1">
      <alignment horizontal="left" vertical="center"/>
    </xf>
    <xf numFmtId="0" fontId="24" fillId="8" borderId="9" xfId="0" applyFont="1" applyFill="1" applyBorder="1" applyAlignment="1">
      <alignment wrapText="1"/>
    </xf>
    <xf numFmtId="0" fontId="13" fillId="8" borderId="9" xfId="0" applyFont="1" applyFill="1" applyBorder="1" applyAlignment="1">
      <alignment wrapText="1"/>
    </xf>
    <xf numFmtId="0" fontId="13" fillId="10" borderId="12" xfId="0" applyFont="1" applyFill="1" applyBorder="1"/>
    <xf numFmtId="0" fontId="13" fillId="10" borderId="31" xfId="0" applyFont="1" applyFill="1" applyBorder="1"/>
    <xf numFmtId="165" fontId="38" fillId="9" borderId="4" xfId="0" applyNumberFormat="1" applyFont="1" applyFill="1" applyBorder="1" applyAlignment="1">
      <alignment vertical="top"/>
    </xf>
    <xf numFmtId="0" fontId="39" fillId="9" borderId="5" xfId="0" applyFont="1" applyFill="1" applyBorder="1"/>
    <xf numFmtId="165" fontId="38" fillId="9" borderId="6" xfId="0" applyNumberFormat="1" applyFont="1" applyFill="1" applyBorder="1" applyAlignment="1">
      <alignment vertical="top"/>
    </xf>
    <xf numFmtId="165" fontId="40" fillId="9" borderId="0" xfId="0" applyNumberFormat="1" applyFont="1" applyFill="1" applyAlignment="1">
      <alignment vertical="center"/>
    </xf>
    <xf numFmtId="0" fontId="40" fillId="9" borderId="0" xfId="0" applyFont="1" applyFill="1" applyAlignment="1">
      <alignment horizontal="left"/>
    </xf>
    <xf numFmtId="0" fontId="40" fillId="9" borderId="17" xfId="0" applyFont="1" applyFill="1" applyBorder="1" applyAlignment="1">
      <alignment horizontal="left"/>
    </xf>
    <xf numFmtId="0" fontId="38" fillId="9" borderId="2" xfId="0" applyFont="1" applyFill="1" applyBorder="1"/>
    <xf numFmtId="0" fontId="38" fillId="9" borderId="1" xfId="0" applyFont="1" applyFill="1" applyBorder="1" applyAlignment="1">
      <alignment horizontal="left"/>
    </xf>
    <xf numFmtId="0" fontId="3" fillId="0" borderId="0" xfId="0" applyFont="1" applyAlignment="1">
      <alignment horizontal="left" vertical="center"/>
    </xf>
    <xf numFmtId="0" fontId="9" fillId="9" borderId="0" xfId="0" applyFont="1" applyFill="1" applyAlignment="1">
      <alignment horizontal="left" vertical="center"/>
    </xf>
    <xf numFmtId="0" fontId="13" fillId="9" borderId="0" xfId="0" applyFont="1" applyFill="1"/>
    <xf numFmtId="0" fontId="13" fillId="9" borderId="15" xfId="0" applyFont="1" applyFill="1" applyBorder="1" applyAlignment="1">
      <alignment wrapText="1"/>
    </xf>
    <xf numFmtId="0" fontId="13" fillId="9" borderId="15" xfId="0" applyFont="1" applyFill="1" applyBorder="1"/>
    <xf numFmtId="0" fontId="13" fillId="9" borderId="29" xfId="0" applyFont="1" applyFill="1" applyBorder="1"/>
    <xf numFmtId="0" fontId="13" fillId="8" borderId="36" xfId="0" applyFont="1" applyFill="1" applyBorder="1"/>
    <xf numFmtId="0" fontId="37" fillId="9" borderId="29" xfId="0" applyFont="1" applyFill="1" applyBorder="1"/>
    <xf numFmtId="0" fontId="37" fillId="9" borderId="29" xfId="0" applyFont="1" applyFill="1" applyBorder="1" applyAlignment="1">
      <alignment horizontal="center"/>
    </xf>
    <xf numFmtId="0" fontId="13" fillId="8" borderId="21" xfId="0" applyFont="1" applyFill="1" applyBorder="1"/>
    <xf numFmtId="0" fontId="13" fillId="8" borderId="37" xfId="0" applyFont="1" applyFill="1" applyBorder="1"/>
    <xf numFmtId="0" fontId="20" fillId="12" borderId="0" xfId="0" applyFont="1" applyFill="1"/>
    <xf numFmtId="0" fontId="20" fillId="12" borderId="0" xfId="0" applyFont="1" applyFill="1" applyAlignment="1">
      <alignment horizontal="left"/>
    </xf>
    <xf numFmtId="44" fontId="21" fillId="12" borderId="0" xfId="0" applyNumberFormat="1" applyFont="1" applyFill="1" applyAlignment="1">
      <alignment vertical="center"/>
    </xf>
    <xf numFmtId="0" fontId="0" fillId="12" borderId="0" xfId="0" applyFill="1"/>
    <xf numFmtId="0" fontId="30" fillId="12" borderId="17" xfId="0" applyFont="1" applyFill="1" applyBorder="1" applyAlignment="1">
      <alignment horizontal="right" vertical="top" wrapText="1"/>
    </xf>
    <xf numFmtId="0" fontId="19" fillId="12" borderId="0" xfId="0" applyFont="1" applyFill="1" applyAlignment="1">
      <alignment horizontal="left" vertical="top" wrapText="1"/>
    </xf>
    <xf numFmtId="0" fontId="11" fillId="12" borderId="0" xfId="0" applyFont="1" applyFill="1"/>
    <xf numFmtId="0" fontId="5" fillId="12" borderId="0" xfId="0" applyFont="1" applyFill="1"/>
    <xf numFmtId="0" fontId="18" fillId="3" borderId="0" xfId="0" applyFont="1" applyFill="1" applyProtection="1">
      <protection locked="0"/>
    </xf>
    <xf numFmtId="49" fontId="18" fillId="3" borderId="0" xfId="0" applyNumberFormat="1" applyFont="1" applyFill="1" applyProtection="1">
      <protection locked="0"/>
    </xf>
    <xf numFmtId="0" fontId="18" fillId="6" borderId="0" xfId="0" applyFont="1" applyFill="1" applyProtection="1">
      <protection locked="0"/>
    </xf>
    <xf numFmtId="0" fontId="5" fillId="6" borderId="14" xfId="0" applyFont="1" applyFill="1" applyBorder="1" applyProtection="1">
      <protection locked="0"/>
    </xf>
    <xf numFmtId="0" fontId="5" fillId="7" borderId="25" xfId="0" applyFont="1" applyFill="1" applyBorder="1" applyProtection="1">
      <protection locked="0"/>
    </xf>
    <xf numFmtId="0" fontId="3" fillId="6" borderId="14" xfId="0" applyFont="1" applyFill="1" applyBorder="1" applyProtection="1">
      <protection locked="0"/>
    </xf>
    <xf numFmtId="44" fontId="3" fillId="7" borderId="25" xfId="1" applyFont="1" applyFill="1" applyBorder="1" applyProtection="1">
      <protection locked="0"/>
    </xf>
    <xf numFmtId="44" fontId="5" fillId="7" borderId="25" xfId="0" applyNumberFormat="1" applyFont="1" applyFill="1" applyBorder="1" applyProtection="1">
      <protection locked="0"/>
    </xf>
    <xf numFmtId="0" fontId="3" fillId="7" borderId="25"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5" fillId="7" borderId="25" xfId="0" applyFont="1" applyFill="1" applyBorder="1" applyAlignment="1" applyProtection="1">
      <alignment wrapText="1"/>
      <protection locked="0"/>
    </xf>
    <xf numFmtId="44" fontId="5" fillId="7" borderId="25" xfId="1" applyFont="1" applyFill="1" applyBorder="1" applyProtection="1">
      <protection locked="0"/>
    </xf>
    <xf numFmtId="44" fontId="5" fillId="7" borderId="12" xfId="0" applyNumberFormat="1" applyFont="1" applyFill="1" applyBorder="1" applyProtection="1">
      <protection locked="0"/>
    </xf>
    <xf numFmtId="44" fontId="5" fillId="7" borderId="31" xfId="0" applyNumberFormat="1" applyFont="1" applyFill="1" applyBorder="1" applyProtection="1">
      <protection locked="0"/>
    </xf>
    <xf numFmtId="0" fontId="5" fillId="7" borderId="22" xfId="0" applyFont="1" applyFill="1" applyBorder="1" applyProtection="1">
      <protection locked="0"/>
    </xf>
    <xf numFmtId="0" fontId="5" fillId="7" borderId="23" xfId="0" applyFont="1" applyFill="1" applyBorder="1" applyProtection="1">
      <protection locked="0"/>
    </xf>
    <xf numFmtId="0" fontId="5" fillId="7" borderId="24" xfId="0" applyFont="1" applyFill="1" applyBorder="1" applyProtection="1">
      <protection locked="0"/>
    </xf>
    <xf numFmtId="0" fontId="5" fillId="7" borderId="20" xfId="0" applyFont="1" applyFill="1" applyBorder="1" applyProtection="1">
      <protection locked="0"/>
    </xf>
    <xf numFmtId="0" fontId="5" fillId="7" borderId="13" xfId="0" applyFont="1" applyFill="1" applyBorder="1" applyProtection="1">
      <protection locked="0"/>
    </xf>
    <xf numFmtId="0" fontId="5" fillId="7" borderId="11" xfId="0" applyFont="1" applyFill="1" applyBorder="1" applyProtection="1">
      <protection locked="0"/>
    </xf>
    <xf numFmtId="0" fontId="5" fillId="7" borderId="28" xfId="0" applyFont="1" applyFill="1" applyBorder="1" applyProtection="1">
      <protection locked="0"/>
    </xf>
    <xf numFmtId="0" fontId="5" fillId="7" borderId="30" xfId="0" applyFont="1" applyFill="1" applyBorder="1" applyProtection="1">
      <protection locked="0"/>
    </xf>
    <xf numFmtId="0" fontId="5" fillId="7" borderId="32" xfId="0" applyFont="1" applyFill="1" applyBorder="1" applyProtection="1">
      <protection locked="0"/>
    </xf>
    <xf numFmtId="44" fontId="0" fillId="6" borderId="25" xfId="0" applyNumberFormat="1" applyFill="1" applyBorder="1" applyProtection="1">
      <protection locked="0"/>
    </xf>
    <xf numFmtId="0" fontId="0" fillId="7" borderId="14" xfId="0" applyFill="1" applyBorder="1" applyAlignment="1" applyProtection="1">
      <alignment horizontal="center"/>
      <protection locked="0"/>
    </xf>
    <xf numFmtId="0" fontId="3" fillId="2" borderId="0" xfId="3" applyFont="1" applyFill="1"/>
    <xf numFmtId="0" fontId="8" fillId="0" borderId="0" xfId="3" applyFont="1" applyAlignment="1">
      <alignment wrapText="1"/>
    </xf>
    <xf numFmtId="0" fontId="17" fillId="0" borderId="0" xfId="3" applyFont="1" applyAlignment="1">
      <alignment vertical="center"/>
    </xf>
    <xf numFmtId="0" fontId="12" fillId="0" borderId="0" xfId="0" applyFont="1" applyProtection="1">
      <protection locked="0"/>
    </xf>
    <xf numFmtId="0" fontId="0" fillId="0" borderId="0" xfId="0" applyProtection="1">
      <protection locked="0"/>
    </xf>
    <xf numFmtId="0" fontId="5" fillId="7" borderId="24" xfId="0" applyFont="1" applyFill="1" applyBorder="1"/>
    <xf numFmtId="0" fontId="5" fillId="7" borderId="11" xfId="0" applyFont="1" applyFill="1" applyBorder="1"/>
    <xf numFmtId="0" fontId="5" fillId="7" borderId="32" xfId="0" applyFont="1" applyFill="1" applyBorder="1"/>
    <xf numFmtId="0" fontId="5" fillId="7" borderId="33" xfId="0" applyFont="1" applyFill="1" applyBorder="1"/>
    <xf numFmtId="0" fontId="42" fillId="0" borderId="0" xfId="0" applyFont="1"/>
    <xf numFmtId="0" fontId="13" fillId="9" borderId="9" xfId="3" applyFont="1" applyFill="1" applyBorder="1"/>
    <xf numFmtId="1" fontId="3" fillId="7" borderId="11" xfId="3" applyNumberFormat="1" applyFont="1" applyFill="1" applyBorder="1" applyAlignment="1">
      <alignment horizontal="left" vertical="top" wrapText="1" indent="1"/>
    </xf>
    <xf numFmtId="0" fontId="3" fillId="7" borderId="20" xfId="3" applyFont="1" applyFill="1" applyBorder="1" applyAlignment="1">
      <alignment horizontal="left" vertical="top" wrapText="1"/>
    </xf>
    <xf numFmtId="0" fontId="3" fillId="7" borderId="20" xfId="3" applyFont="1" applyFill="1" applyBorder="1" applyAlignment="1">
      <alignment vertical="top" wrapText="1"/>
    </xf>
    <xf numFmtId="0" fontId="18" fillId="0" borderId="0" xfId="0" applyFont="1" applyProtection="1">
      <protection locked="0"/>
    </xf>
    <xf numFmtId="0" fontId="0" fillId="13" borderId="0" xfId="0" applyFill="1"/>
    <xf numFmtId="10" fontId="5" fillId="7" borderId="25" xfId="2" applyNumberFormat="1" applyFont="1" applyFill="1" applyBorder="1" applyProtection="1">
      <protection locked="0"/>
    </xf>
    <xf numFmtId="0" fontId="13" fillId="9" borderId="19" xfId="0" applyFont="1" applyFill="1" applyBorder="1" applyAlignment="1">
      <alignment wrapText="1"/>
    </xf>
    <xf numFmtId="0" fontId="13" fillId="9" borderId="21" xfId="0" applyFont="1" applyFill="1" applyBorder="1" applyAlignment="1">
      <alignment wrapText="1"/>
    </xf>
    <xf numFmtId="0" fontId="3" fillId="7" borderId="25" xfId="0" applyFont="1" applyFill="1" applyBorder="1" applyAlignment="1" applyProtection="1">
      <alignment horizontal="left" wrapText="1"/>
      <protection locked="0"/>
    </xf>
    <xf numFmtId="0" fontId="3" fillId="7" borderId="14" xfId="0" applyFont="1" applyFill="1" applyBorder="1" applyAlignment="1" applyProtection="1">
      <alignment horizontal="left" wrapText="1"/>
      <protection locked="0"/>
    </xf>
    <xf numFmtId="0" fontId="40" fillId="9" borderId="0" xfId="0" applyFont="1" applyFill="1" applyAlignment="1">
      <alignment wrapText="1"/>
    </xf>
    <xf numFmtId="0" fontId="13" fillId="8" borderId="0" xfId="0" applyFont="1" applyFill="1" applyAlignment="1">
      <alignment wrapText="1"/>
    </xf>
    <xf numFmtId="0" fontId="13" fillId="8" borderId="15" xfId="0" applyFont="1" applyFill="1" applyBorder="1"/>
    <xf numFmtId="0" fontId="27" fillId="12" borderId="17" xfId="0" applyFont="1" applyFill="1" applyBorder="1" applyAlignment="1">
      <alignment horizontal="left" vertical="top" wrapText="1"/>
    </xf>
    <xf numFmtId="166" fontId="5" fillId="7" borderId="25" xfId="6" applyNumberFormat="1" applyFont="1" applyFill="1" applyBorder="1" applyProtection="1">
      <protection locked="0"/>
    </xf>
    <xf numFmtId="0" fontId="40" fillId="9" borderId="0" xfId="0" applyFont="1" applyFill="1"/>
    <xf numFmtId="0" fontId="12" fillId="0" borderId="0" xfId="0" applyFont="1" applyProtection="1">
      <protection hidden="1"/>
    </xf>
    <xf numFmtId="165" fontId="40" fillId="9" borderId="7" xfId="0" applyNumberFormat="1" applyFont="1" applyFill="1" applyBorder="1" applyAlignment="1" applyProtection="1">
      <alignment vertical="center"/>
      <protection hidden="1"/>
    </xf>
    <xf numFmtId="0" fontId="40" fillId="9" borderId="7" xfId="0" applyFont="1" applyFill="1" applyBorder="1" applyProtection="1">
      <protection hidden="1"/>
    </xf>
    <xf numFmtId="0" fontId="40" fillId="9" borderId="7" xfId="0" applyFont="1" applyFill="1" applyBorder="1" applyAlignment="1" applyProtection="1">
      <alignment horizontal="left" wrapText="1"/>
      <protection hidden="1"/>
    </xf>
    <xf numFmtId="0" fontId="40" fillId="9" borderId="16" xfId="0" applyFont="1" applyFill="1" applyBorder="1" applyProtection="1">
      <protection hidden="1"/>
    </xf>
    <xf numFmtId="0" fontId="40" fillId="9" borderId="7" xfId="0" applyFont="1" applyFill="1" applyBorder="1" applyAlignment="1" applyProtection="1">
      <alignment wrapText="1"/>
      <protection hidden="1"/>
    </xf>
    <xf numFmtId="0" fontId="40" fillId="9" borderId="16" xfId="0" applyFont="1" applyFill="1" applyBorder="1" applyAlignment="1" applyProtection="1">
      <alignment horizontal="left"/>
      <protection hidden="1"/>
    </xf>
    <xf numFmtId="44" fontId="40" fillId="9" borderId="8" xfId="0" applyNumberFormat="1" applyFont="1" applyFill="1" applyBorder="1" applyAlignment="1" applyProtection="1">
      <alignment vertical="center"/>
      <protection hidden="1"/>
    </xf>
    <xf numFmtId="44" fontId="40" fillId="9" borderId="18" xfId="0" applyNumberFormat="1" applyFont="1" applyFill="1" applyBorder="1" applyAlignment="1" applyProtection="1">
      <alignment vertical="center"/>
      <protection hidden="1"/>
    </xf>
    <xf numFmtId="44" fontId="38" fillId="9" borderId="3" xfId="0" applyNumberFormat="1" applyFont="1" applyFill="1" applyBorder="1" applyAlignment="1" applyProtection="1">
      <alignment vertical="center"/>
      <protection hidden="1"/>
    </xf>
    <xf numFmtId="0" fontId="24" fillId="8" borderId="0" xfId="0" applyFont="1" applyFill="1" applyProtection="1">
      <protection hidden="1"/>
    </xf>
    <xf numFmtId="44" fontId="13" fillId="9" borderId="26" xfId="0" applyNumberFormat="1" applyFont="1" applyFill="1" applyBorder="1" applyProtection="1">
      <protection hidden="1"/>
    </xf>
    <xf numFmtId="44" fontId="13" fillId="9" borderId="25" xfId="0" applyNumberFormat="1" applyFont="1" applyFill="1" applyBorder="1" applyProtection="1">
      <protection hidden="1"/>
    </xf>
    <xf numFmtId="44" fontId="13" fillId="9" borderId="27" xfId="0" applyNumberFormat="1" applyFont="1" applyFill="1" applyBorder="1" applyProtection="1">
      <protection hidden="1"/>
    </xf>
    <xf numFmtId="44" fontId="13" fillId="9" borderId="14" xfId="0" applyNumberFormat="1" applyFont="1" applyFill="1" applyBorder="1" applyProtection="1">
      <protection hidden="1"/>
    </xf>
    <xf numFmtId="10" fontId="9" fillId="10" borderId="12" xfId="2" applyNumberFormat="1" applyFont="1" applyFill="1" applyBorder="1" applyProtection="1">
      <protection hidden="1"/>
    </xf>
    <xf numFmtId="10" fontId="9" fillId="10" borderId="31" xfId="2" applyNumberFormat="1" applyFont="1" applyFill="1" applyBorder="1" applyProtection="1">
      <protection hidden="1"/>
    </xf>
    <xf numFmtId="44" fontId="13" fillId="8" borderId="36" xfId="0" applyNumberFormat="1" applyFont="1" applyFill="1" applyBorder="1" applyAlignment="1" applyProtection="1">
      <alignment wrapText="1"/>
      <protection hidden="1"/>
    </xf>
    <xf numFmtId="10" fontId="13" fillId="8" borderId="36" xfId="2" applyNumberFormat="1" applyFont="1" applyFill="1" applyBorder="1" applyAlignment="1" applyProtection="1">
      <alignment wrapText="1"/>
      <protection hidden="1"/>
    </xf>
    <xf numFmtId="44" fontId="13" fillId="8" borderId="10" xfId="0" applyNumberFormat="1" applyFont="1" applyFill="1" applyBorder="1" applyAlignment="1" applyProtection="1">
      <alignment wrapText="1"/>
      <protection hidden="1"/>
    </xf>
    <xf numFmtId="44" fontId="13" fillId="9" borderId="29" xfId="0" applyNumberFormat="1" applyFont="1" applyFill="1" applyBorder="1" applyProtection="1">
      <protection hidden="1"/>
    </xf>
    <xf numFmtId="0" fontId="13" fillId="9" borderId="14" xfId="0" applyFont="1" applyFill="1" applyBorder="1" applyProtection="1">
      <protection hidden="1"/>
    </xf>
    <xf numFmtId="0" fontId="18" fillId="2" borderId="0" xfId="3" applyFont="1" applyFill="1" applyProtection="1">
      <protection hidden="1"/>
    </xf>
    <xf numFmtId="0" fontId="5" fillId="7" borderId="24" xfId="0" applyFont="1" applyFill="1" applyBorder="1" applyProtection="1">
      <protection hidden="1"/>
    </xf>
    <xf numFmtId="44" fontId="13" fillId="10" borderId="11" xfId="0" applyNumberFormat="1" applyFont="1" applyFill="1" applyBorder="1" applyProtection="1">
      <protection hidden="1"/>
    </xf>
    <xf numFmtId="44" fontId="5" fillId="7" borderId="11" xfId="0" applyNumberFormat="1" applyFont="1" applyFill="1" applyBorder="1" applyProtection="1">
      <protection hidden="1"/>
    </xf>
    <xf numFmtId="0" fontId="5" fillId="7" borderId="11" xfId="0" applyFont="1" applyFill="1" applyBorder="1" applyProtection="1">
      <protection hidden="1"/>
    </xf>
    <xf numFmtId="0" fontId="5" fillId="7" borderId="32" xfId="0" applyFont="1" applyFill="1" applyBorder="1" applyProtection="1">
      <protection hidden="1"/>
    </xf>
    <xf numFmtId="44" fontId="13" fillId="10" borderId="32" xfId="0" applyNumberFormat="1" applyFont="1" applyFill="1" applyBorder="1" applyProtection="1">
      <protection hidden="1"/>
    </xf>
    <xf numFmtId="44" fontId="5" fillId="7" borderId="32" xfId="0" applyNumberFormat="1" applyFont="1" applyFill="1" applyBorder="1" applyProtection="1">
      <protection hidden="1"/>
    </xf>
    <xf numFmtId="44" fontId="13" fillId="8" borderId="9" xfId="0" applyNumberFormat="1" applyFont="1" applyFill="1" applyBorder="1" applyAlignment="1" applyProtection="1">
      <alignment wrapText="1"/>
      <protection hidden="1"/>
    </xf>
    <xf numFmtId="10" fontId="15" fillId="0" borderId="0" xfId="3" applyNumberFormat="1" applyFont="1" applyProtection="1">
      <protection hidden="1"/>
    </xf>
    <xf numFmtId="44" fontId="13" fillId="10" borderId="33" xfId="0" applyNumberFormat="1" applyFont="1" applyFill="1" applyBorder="1" applyProtection="1">
      <protection hidden="1"/>
    </xf>
    <xf numFmtId="44" fontId="5" fillId="7" borderId="33" xfId="0" applyNumberFormat="1" applyFont="1" applyFill="1" applyBorder="1" applyProtection="1">
      <protection hidden="1"/>
    </xf>
    <xf numFmtId="44" fontId="5" fillId="7" borderId="35" xfId="0" applyNumberFormat="1" applyFont="1" applyFill="1" applyBorder="1" applyProtection="1">
      <protection hidden="1"/>
    </xf>
    <xf numFmtId="10" fontId="0" fillId="7" borderId="25" xfId="0" applyNumberFormat="1" applyFill="1" applyBorder="1" applyAlignment="1" applyProtection="1">
      <alignment horizontal="right" indent="1"/>
      <protection locked="0"/>
    </xf>
    <xf numFmtId="0" fontId="13" fillId="8" borderId="9" xfId="0" applyFont="1" applyFill="1" applyBorder="1" applyProtection="1">
      <protection hidden="1"/>
    </xf>
    <xf numFmtId="0" fontId="0" fillId="0" borderId="0" xfId="0" quotePrefix="1"/>
    <xf numFmtId="0" fontId="3" fillId="0" borderId="0" xfId="0" applyFont="1" applyProtection="1">
      <protection hidden="1"/>
    </xf>
    <xf numFmtId="0" fontId="0" fillId="13" borderId="0" xfId="0" applyFill="1" applyProtection="1">
      <protection hidden="1"/>
    </xf>
    <xf numFmtId="0" fontId="0" fillId="0" borderId="0" xfId="0" applyProtection="1">
      <protection hidden="1"/>
    </xf>
    <xf numFmtId="0" fontId="0" fillId="3" borderId="0" xfId="0" applyFill="1" applyProtection="1">
      <protection hidden="1"/>
    </xf>
    <xf numFmtId="0" fontId="13" fillId="9" borderId="19" xfId="0" applyFont="1" applyFill="1" applyBorder="1"/>
    <xf numFmtId="44" fontId="13" fillId="9" borderId="19" xfId="0" applyNumberFormat="1" applyFont="1" applyFill="1" applyBorder="1"/>
    <xf numFmtId="0" fontId="13" fillId="9" borderId="21" xfId="0" applyFont="1" applyFill="1" applyBorder="1"/>
    <xf numFmtId="0" fontId="13" fillId="9" borderId="38" xfId="0" applyFont="1" applyFill="1" applyBorder="1" applyProtection="1">
      <protection hidden="1"/>
    </xf>
    <xf numFmtId="0" fontId="0" fillId="7" borderId="38" xfId="0" applyFill="1" applyBorder="1" applyAlignment="1" applyProtection="1">
      <alignment horizontal="center"/>
      <protection locked="0"/>
    </xf>
    <xf numFmtId="0" fontId="13" fillId="9" borderId="13" xfId="0" applyFont="1" applyFill="1" applyBorder="1" applyProtection="1">
      <protection hidden="1"/>
    </xf>
    <xf numFmtId="0" fontId="0" fillId="7" borderId="13" xfId="0" applyFill="1" applyBorder="1" applyAlignment="1" applyProtection="1">
      <alignment horizontal="center"/>
      <protection locked="0"/>
    </xf>
    <xf numFmtId="0" fontId="0" fillId="6" borderId="39" xfId="0" applyFill="1" applyBorder="1" applyProtection="1">
      <protection locked="0"/>
    </xf>
    <xf numFmtId="10" fontId="0" fillId="7" borderId="39" xfId="0" applyNumberFormat="1" applyFill="1" applyBorder="1" applyAlignment="1" applyProtection="1">
      <alignment horizontal="right" indent="1"/>
      <protection locked="0"/>
    </xf>
    <xf numFmtId="44" fontId="13" fillId="9" borderId="39" xfId="0" applyNumberFormat="1" applyFont="1" applyFill="1" applyBorder="1" applyProtection="1">
      <protection hidden="1"/>
    </xf>
    <xf numFmtId="0" fontId="0" fillId="7" borderId="39" xfId="0" applyFill="1" applyBorder="1" applyAlignment="1" applyProtection="1">
      <alignment horizontal="center"/>
      <protection locked="0"/>
    </xf>
    <xf numFmtId="0" fontId="0" fillId="6" borderId="20" xfId="0" applyFill="1" applyBorder="1" applyProtection="1">
      <protection locked="0"/>
    </xf>
    <xf numFmtId="10" fontId="0" fillId="7" borderId="20" xfId="0" applyNumberFormat="1" applyFill="1" applyBorder="1" applyAlignment="1" applyProtection="1">
      <alignment horizontal="right" indent="1"/>
      <protection locked="0"/>
    </xf>
    <xf numFmtId="44" fontId="13" fillId="9" borderId="20" xfId="0" applyNumberFormat="1" applyFont="1" applyFill="1" applyBorder="1" applyProtection="1">
      <protection hidden="1"/>
    </xf>
    <xf numFmtId="0" fontId="0" fillId="7" borderId="20" xfId="0" applyFill="1" applyBorder="1" applyAlignment="1" applyProtection="1">
      <alignment horizontal="center"/>
      <protection locked="0"/>
    </xf>
    <xf numFmtId="44" fontId="0" fillId="6" borderId="20" xfId="0" applyNumberFormat="1" applyFill="1" applyBorder="1" applyProtection="1">
      <protection locked="0"/>
    </xf>
    <xf numFmtId="0" fontId="3" fillId="6" borderId="13" xfId="0" applyFont="1" applyFill="1" applyBorder="1" applyProtection="1">
      <protection locked="0"/>
    </xf>
    <xf numFmtId="0" fontId="5" fillId="7" borderId="20" xfId="0" applyFont="1" applyFill="1" applyBorder="1" applyAlignment="1" applyProtection="1">
      <alignment wrapText="1"/>
      <protection locked="0"/>
    </xf>
    <xf numFmtId="44" fontId="5" fillId="7" borderId="20" xfId="1" applyFont="1" applyFill="1" applyBorder="1" applyProtection="1">
      <protection locked="0"/>
    </xf>
    <xf numFmtId="166" fontId="5" fillId="7" borderId="20" xfId="6" applyNumberFormat="1" applyFont="1" applyFill="1" applyBorder="1" applyProtection="1">
      <protection locked="0"/>
    </xf>
    <xf numFmtId="10" fontId="5" fillId="7" borderId="20" xfId="2" applyNumberFormat="1" applyFont="1" applyFill="1" applyBorder="1" applyProtection="1">
      <protection locked="0"/>
    </xf>
    <xf numFmtId="44" fontId="5" fillId="7" borderId="20" xfId="0" applyNumberFormat="1" applyFont="1" applyFill="1" applyBorder="1" applyProtection="1">
      <protection locked="0"/>
    </xf>
    <xf numFmtId="0" fontId="3" fillId="7" borderId="20" xfId="0" applyFont="1" applyFill="1" applyBorder="1" applyAlignment="1" applyProtection="1">
      <alignment horizontal="left" wrapText="1"/>
      <protection locked="0"/>
    </xf>
    <xf numFmtId="0" fontId="3" fillId="7" borderId="13" xfId="0" applyFont="1" applyFill="1" applyBorder="1" applyAlignment="1" applyProtection="1">
      <alignment horizontal="left" wrapText="1"/>
      <protection locked="0"/>
    </xf>
    <xf numFmtId="0" fontId="3" fillId="7" borderId="20"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25" xfId="0" applyFont="1" applyFill="1" applyBorder="1" applyProtection="1">
      <protection locked="0"/>
    </xf>
    <xf numFmtId="166" fontId="3" fillId="7" borderId="25" xfId="6" applyNumberFormat="1" applyFont="1" applyFill="1" applyBorder="1" applyProtection="1">
      <protection locked="0"/>
    </xf>
    <xf numFmtId="10" fontId="3" fillId="7" borderId="25" xfId="2" applyNumberFormat="1" applyFont="1" applyFill="1" applyBorder="1" applyProtection="1">
      <protection locked="0"/>
    </xf>
    <xf numFmtId="0" fontId="5" fillId="6" borderId="13" xfId="0" applyFont="1" applyFill="1" applyBorder="1" applyProtection="1">
      <protection locked="0"/>
    </xf>
    <xf numFmtId="0" fontId="13" fillId="9" borderId="29" xfId="0" applyFont="1" applyFill="1" applyBorder="1" applyProtection="1">
      <protection locked="0"/>
    </xf>
    <xf numFmtId="44" fontId="13" fillId="9" borderId="29" xfId="0" applyNumberFormat="1" applyFont="1" applyFill="1" applyBorder="1" applyProtection="1">
      <protection locked="0"/>
    </xf>
    <xf numFmtId="44" fontId="13" fillId="9" borderId="29" xfId="0" applyNumberFormat="1" applyFont="1" applyFill="1" applyBorder="1"/>
    <xf numFmtId="166" fontId="13" fillId="9" borderId="29" xfId="6" applyNumberFormat="1" applyFont="1" applyFill="1" applyBorder="1" applyProtection="1"/>
    <xf numFmtId="10" fontId="13" fillId="9" borderId="29" xfId="2" applyNumberFormat="1" applyFont="1" applyFill="1" applyBorder="1" applyProtection="1"/>
    <xf numFmtId="1" fontId="18" fillId="0" borderId="38" xfId="3" applyNumberFormat="1" applyFont="1" applyBorder="1" applyAlignment="1" applyProtection="1">
      <alignment horizontal="right" indent="1"/>
      <protection locked="0"/>
    </xf>
    <xf numFmtId="0" fontId="18" fillId="0" borderId="38" xfId="3" applyFont="1" applyBorder="1" applyProtection="1">
      <protection locked="0"/>
    </xf>
    <xf numFmtId="1" fontId="18" fillId="0" borderId="13" xfId="3" applyNumberFormat="1" applyFont="1" applyBorder="1" applyAlignment="1" applyProtection="1">
      <alignment horizontal="right" indent="1"/>
      <protection locked="0"/>
    </xf>
    <xf numFmtId="0" fontId="18" fillId="0" borderId="13" xfId="3" applyFont="1" applyBorder="1" applyProtection="1">
      <protection locked="0"/>
    </xf>
    <xf numFmtId="1" fontId="18" fillId="0" borderId="14" xfId="3" applyNumberFormat="1" applyFont="1" applyBorder="1" applyAlignment="1" applyProtection="1">
      <alignment horizontal="right" indent="1"/>
      <protection locked="0"/>
    </xf>
    <xf numFmtId="0" fontId="18" fillId="0" borderId="14" xfId="3" applyFont="1" applyBorder="1" applyProtection="1">
      <protection locked="0"/>
    </xf>
    <xf numFmtId="0" fontId="22" fillId="9" borderId="21" xfId="3" applyFont="1" applyFill="1" applyBorder="1"/>
    <xf numFmtId="0" fontId="3" fillId="6" borderId="38" xfId="0" applyFont="1" applyFill="1" applyBorder="1" applyProtection="1">
      <protection locked="0"/>
    </xf>
    <xf numFmtId="0" fontId="5" fillId="7" borderId="39" xfId="0" applyFont="1" applyFill="1" applyBorder="1" applyProtection="1">
      <protection locked="0"/>
    </xf>
    <xf numFmtId="44" fontId="5" fillId="7" borderId="39" xfId="0" applyNumberFormat="1" applyFont="1" applyFill="1" applyBorder="1" applyProtection="1">
      <protection locked="0"/>
    </xf>
    <xf numFmtId="0" fontId="5" fillId="7" borderId="38" xfId="0" applyFont="1" applyFill="1" applyBorder="1" applyProtection="1">
      <protection locked="0"/>
    </xf>
    <xf numFmtId="166" fontId="5" fillId="7" borderId="39" xfId="6" applyNumberFormat="1" applyFont="1" applyFill="1" applyBorder="1" applyProtection="1">
      <protection locked="0"/>
    </xf>
    <xf numFmtId="0" fontId="3" fillId="7" borderId="39" xfId="0" applyFont="1" applyFill="1" applyBorder="1" applyAlignment="1" applyProtection="1">
      <alignment horizontal="left" wrapText="1"/>
      <protection locked="0"/>
    </xf>
    <xf numFmtId="0" fontId="3" fillId="7" borderId="38" xfId="0" applyFont="1" applyFill="1" applyBorder="1" applyAlignment="1" applyProtection="1">
      <alignment horizontal="left" wrapText="1"/>
      <protection locked="0"/>
    </xf>
    <xf numFmtId="0" fontId="5" fillId="7" borderId="39" xfId="0" applyFont="1" applyFill="1" applyBorder="1" applyAlignment="1" applyProtection="1">
      <alignment wrapText="1"/>
      <protection locked="0"/>
    </xf>
    <xf numFmtId="44" fontId="5" fillId="7" borderId="39" xfId="1" applyFont="1" applyFill="1" applyBorder="1" applyProtection="1">
      <protection locked="0"/>
    </xf>
    <xf numFmtId="10" fontId="5" fillId="7" borderId="39" xfId="2" applyNumberFormat="1" applyFont="1" applyFill="1" applyBorder="1" applyProtection="1">
      <protection locked="0"/>
    </xf>
    <xf numFmtId="0" fontId="13" fillId="9" borderId="40" xfId="0" applyFont="1" applyFill="1" applyBorder="1"/>
    <xf numFmtId="0" fontId="13" fillId="9" borderId="41" xfId="0" applyFont="1" applyFill="1" applyBorder="1" applyAlignment="1">
      <alignment wrapText="1"/>
    </xf>
    <xf numFmtId="0" fontId="13" fillId="9" borderId="41" xfId="0" applyFont="1" applyFill="1" applyBorder="1"/>
    <xf numFmtId="0" fontId="13" fillId="9" borderId="40" xfId="0" applyFont="1" applyFill="1" applyBorder="1" applyAlignment="1">
      <alignment wrapText="1"/>
    </xf>
    <xf numFmtId="0" fontId="13" fillId="8" borderId="40" xfId="0" applyFont="1" applyFill="1" applyBorder="1"/>
    <xf numFmtId="0" fontId="13" fillId="8" borderId="41" xfId="0" applyFont="1" applyFill="1" applyBorder="1" applyAlignment="1">
      <alignment wrapText="1"/>
    </xf>
    <xf numFmtId="0" fontId="13" fillId="8" borderId="41" xfId="0" applyFont="1" applyFill="1" applyBorder="1"/>
    <xf numFmtId="0" fontId="13" fillId="8" borderId="40" xfId="0" applyFont="1" applyFill="1" applyBorder="1" applyAlignment="1">
      <alignment wrapText="1"/>
    </xf>
    <xf numFmtId="0" fontId="5" fillId="6" borderId="38" xfId="0" applyFont="1" applyFill="1" applyBorder="1" applyProtection="1">
      <protection locked="0"/>
    </xf>
    <xf numFmtId="44" fontId="3" fillId="7" borderId="39" xfId="1" applyFont="1" applyFill="1" applyBorder="1" applyProtection="1">
      <protection locked="0"/>
    </xf>
    <xf numFmtId="44" fontId="3" fillId="7" borderId="20" xfId="1" applyFont="1" applyFill="1" applyBorder="1" applyProtection="1">
      <protection locked="0"/>
    </xf>
    <xf numFmtId="0" fontId="5" fillId="7" borderId="42" xfId="0" applyFont="1" applyFill="1" applyBorder="1" applyProtection="1">
      <protection hidden="1"/>
    </xf>
    <xf numFmtId="0" fontId="5" fillId="7" borderId="43" xfId="0" applyFont="1" applyFill="1" applyBorder="1" applyProtection="1">
      <protection hidden="1"/>
    </xf>
    <xf numFmtId="0" fontId="5" fillId="7" borderId="44" xfId="0" applyFont="1" applyFill="1" applyBorder="1" applyProtection="1">
      <protection hidden="1"/>
    </xf>
    <xf numFmtId="0" fontId="6" fillId="0" borderId="0" xfId="3"/>
    <xf numFmtId="44" fontId="5" fillId="7" borderId="12" xfId="0" applyNumberFormat="1" applyFont="1" applyFill="1" applyBorder="1" applyProtection="1">
      <protection hidden="1"/>
    </xf>
    <xf numFmtId="44" fontId="5" fillId="7" borderId="31" xfId="0" applyNumberFormat="1" applyFont="1" applyFill="1" applyBorder="1" applyProtection="1">
      <protection hidden="1"/>
    </xf>
    <xf numFmtId="0" fontId="13" fillId="8" borderId="9" xfId="0" applyFont="1" applyFill="1" applyBorder="1" applyAlignment="1" applyProtection="1">
      <alignment wrapText="1"/>
      <protection hidden="1"/>
    </xf>
    <xf numFmtId="0" fontId="15" fillId="0" borderId="0" xfId="3" applyFont="1" applyProtection="1">
      <protection hidden="1"/>
    </xf>
    <xf numFmtId="0" fontId="16" fillId="0" borderId="0" xfId="0" applyFont="1" applyProtection="1">
      <protection hidden="1"/>
    </xf>
    <xf numFmtId="0" fontId="36" fillId="0" borderId="0" xfId="0" applyFont="1" applyProtection="1">
      <protection hidden="1"/>
    </xf>
    <xf numFmtId="0" fontId="24" fillId="8" borderId="9" xfId="0" applyFont="1" applyFill="1" applyBorder="1" applyAlignment="1" applyProtection="1">
      <alignment wrapText="1"/>
      <protection hidden="1"/>
    </xf>
    <xf numFmtId="0" fontId="2" fillId="4" borderId="0" xfId="0" applyFont="1" applyFill="1" applyProtection="1">
      <protection hidden="1"/>
    </xf>
    <xf numFmtId="0" fontId="5" fillId="7" borderId="34" xfId="0" applyFont="1" applyFill="1" applyBorder="1" applyProtection="1">
      <protection hidden="1"/>
    </xf>
    <xf numFmtId="0" fontId="36" fillId="0" borderId="0" xfId="0" quotePrefix="1" applyFont="1" applyProtection="1">
      <protection hidden="1"/>
    </xf>
    <xf numFmtId="0" fontId="36" fillId="0" borderId="0" xfId="0" applyFont="1" applyAlignment="1" applyProtection="1">
      <alignment horizontal="left" indent="2"/>
      <protection hidden="1"/>
    </xf>
    <xf numFmtId="1" fontId="7" fillId="11" borderId="23" xfId="3" applyNumberFormat="1" applyFont="1" applyFill="1" applyBorder="1" applyAlignment="1">
      <alignment horizontal="left" vertical="top" wrapText="1"/>
    </xf>
    <xf numFmtId="0" fontId="2" fillId="4" borderId="0" xfId="0" applyFont="1" applyFill="1" applyAlignment="1">
      <alignment horizontal="center"/>
    </xf>
    <xf numFmtId="0" fontId="32" fillId="3" borderId="0" xfId="3" applyFont="1" applyFill="1" applyAlignment="1" applyProtection="1">
      <alignment horizontal="left" vertical="center" wrapText="1"/>
      <protection locked="0"/>
    </xf>
    <xf numFmtId="0" fontId="17" fillId="11" borderId="15" xfId="3" applyFont="1" applyFill="1" applyBorder="1" applyAlignment="1" applyProtection="1">
      <alignment horizontal="left" vertical="center"/>
      <protection locked="0"/>
    </xf>
    <xf numFmtId="0" fontId="17" fillId="11" borderId="0" xfId="3" applyFont="1" applyFill="1" applyAlignment="1" applyProtection="1">
      <alignment horizontal="left" vertical="center"/>
      <protection locked="0"/>
    </xf>
    <xf numFmtId="0" fontId="33" fillId="5" borderId="0" xfId="0" quotePrefix="1" applyFont="1" applyFill="1" applyAlignment="1">
      <alignment horizontal="left" vertical="top" wrapText="1"/>
    </xf>
    <xf numFmtId="0" fontId="34" fillId="0" borderId="0" xfId="0" applyFont="1" applyAlignment="1">
      <alignment horizontal="center" vertical="top" wrapText="1"/>
    </xf>
    <xf numFmtId="0" fontId="25" fillId="5" borderId="0" xfId="0" applyFont="1" applyFill="1" applyAlignment="1" applyProtection="1">
      <alignment horizontal="left" vertical="top" wrapText="1"/>
      <protection hidden="1"/>
    </xf>
    <xf numFmtId="0" fontId="23" fillId="3" borderId="0" xfId="0" applyFont="1" applyFill="1" applyAlignment="1" applyProtection="1">
      <alignment horizontal="left"/>
      <protection locked="0"/>
    </xf>
    <xf numFmtId="0" fontId="19" fillId="12" borderId="0" xfId="0" applyFont="1" applyFill="1" applyAlignment="1">
      <alignment horizontal="center" vertical="top" wrapText="1"/>
    </xf>
    <xf numFmtId="0" fontId="35" fillId="12" borderId="17" xfId="0" applyFont="1" applyFill="1" applyBorder="1" applyAlignment="1" applyProtection="1">
      <alignment horizontal="left" vertical="top" wrapText="1"/>
      <protection hidden="1"/>
    </xf>
    <xf numFmtId="0" fontId="18" fillId="6" borderId="0" xfId="0" applyFont="1" applyFill="1" applyAlignment="1" applyProtection="1">
      <alignment horizontal="left"/>
      <protection locked="0"/>
    </xf>
    <xf numFmtId="0" fontId="31" fillId="0" borderId="0" xfId="0" applyFont="1" applyAlignment="1" applyProtection="1">
      <alignment horizontal="left" vertical="top" wrapText="1"/>
      <protection hidden="1"/>
    </xf>
  </cellXfs>
  <cellStyles count="7">
    <cellStyle name="Komma" xfId="6" builtinId="3"/>
    <cellStyle name="Procent" xfId="2" builtinId="5"/>
    <cellStyle name="Procent 2" xfId="5" xr:uid="{01B037B6-DB6E-463F-9BB3-17578F194B3C}"/>
    <cellStyle name="Standaard" xfId="0" builtinId="0"/>
    <cellStyle name="Standaard 2" xfId="3" xr:uid="{B96A6388-B011-4A84-A267-200767DD34D6}"/>
    <cellStyle name="Valuta" xfId="1" builtinId="4"/>
    <cellStyle name="Valuta 2" xfId="4" xr:uid="{2821003F-85E0-4067-B3E8-0BA6CA937235}"/>
  </cellStyles>
  <dxfs count="4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8" tint="0.79998168889431442"/>
        </patternFill>
      </fill>
    </dxf>
    <dxf>
      <numFmt numFmtId="0" formatCode="General"/>
      <fill>
        <patternFill patternType="solid">
          <fgColor indexed="64"/>
          <bgColor theme="8" tint="0.79998168889431442"/>
        </patternFill>
      </fill>
      <protection locked="1" hidden="1"/>
    </dxf>
    <dxf>
      <numFmt numFmtId="0" formatCode="General"/>
      <fill>
        <patternFill patternType="solid">
          <fgColor indexed="64"/>
          <bgColor theme="9" tint="0.79998168889431442"/>
        </patternFill>
      </fill>
      <protection locked="1" hidden="1"/>
    </dxf>
    <dxf>
      <fill>
        <patternFill patternType="solid">
          <fgColor indexed="64"/>
          <bgColor theme="9" tint="0.79998168889431442"/>
        </patternFill>
      </fill>
      <protection locked="1" hidden="1"/>
    </dxf>
    <dxf>
      <fill>
        <patternFill patternType="none">
          <fgColor indexed="64"/>
          <bgColor auto="1"/>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strike val="0"/>
        <outline val="0"/>
        <shadow val="0"/>
        <u val="none"/>
        <vertAlign val="baseline"/>
        <sz val="11"/>
        <name val="Trebuchet MS"/>
        <family val="2"/>
        <scheme val="none"/>
      </font>
      <fill>
        <patternFill patternType="none">
          <fgColor indexed="64"/>
          <bgColor auto="1"/>
        </patternFill>
      </fill>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numFmt numFmtId="1" formatCode="0"/>
      <fill>
        <patternFill patternType="none">
          <fgColor indexed="64"/>
          <bgColor indexed="65"/>
        </patternFill>
      </fill>
      <alignment horizontal="right" vertical="bottom" textRotation="0" wrapText="0" relativeIndent="1" justifyLastLine="0" shrinkToFit="0" readingOrder="0"/>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fill>
        <patternFill patternType="none">
          <fgColor indexed="64"/>
          <bgColor auto="1"/>
        </patternFill>
      </fill>
      <protection locked="0" hidden="0"/>
    </dxf>
    <dxf>
      <border>
        <bottom style="thick">
          <color theme="0"/>
        </bottom>
      </border>
    </dxf>
    <dxf>
      <font>
        <strike val="0"/>
        <outline val="0"/>
        <shadow val="0"/>
        <u val="none"/>
        <vertAlign val="baseline"/>
        <sz val="11"/>
        <color theme="0"/>
        <name val="Trebuchet MS"/>
        <family val="2"/>
        <scheme val="none"/>
      </font>
      <fill>
        <patternFill patternType="solid">
          <fgColor indexed="64"/>
          <bgColor theme="9" tint="-0.249977111117893"/>
        </patternFill>
      </fill>
      <protection locked="1" hidden="0"/>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4</xdr:row>
      <xdr:rowOff>38100</xdr:rowOff>
    </xdr:from>
    <xdr:to>
      <xdr:col>2</xdr:col>
      <xdr:colOff>10226040</xdr:colOff>
      <xdr:row>16</xdr:row>
      <xdr:rowOff>676275</xdr:rowOff>
    </xdr:to>
    <xdr:sp macro="" textlink="">
      <xdr:nvSpPr>
        <xdr:cNvPr id="2" name="Tekstvak 1">
          <a:extLst>
            <a:ext uri="{FF2B5EF4-FFF2-40B4-BE49-F238E27FC236}">
              <a16:creationId xmlns:a16="http://schemas.microsoft.com/office/drawing/2014/main" id="{A02E3DE6-EA0B-48B7-A8D2-349C9D8E2B75}"/>
            </a:ext>
          </a:extLst>
        </xdr:cNvPr>
        <xdr:cNvSpPr txBox="1"/>
      </xdr:nvSpPr>
      <xdr:spPr>
        <a:xfrm>
          <a:off x="152399" y="876300"/>
          <a:ext cx="13350241" cy="4762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Introductie</a:t>
          </a:r>
        </a:p>
        <a:p>
          <a:pPr algn="l"/>
          <a:r>
            <a:rPr lang="nl-NL" sz="1050">
              <a:solidFill>
                <a:schemeClr val="tx1">
                  <a:lumMod val="75000"/>
                  <a:lumOff val="25000"/>
                </a:schemeClr>
              </a:solidFill>
              <a:latin typeface="Trebuchet MS" panose="020B0603020202020204" pitchFamily="34" charset="0"/>
            </a:rPr>
            <a:t>Dit begrotingsformat</a:t>
          </a:r>
          <a:r>
            <a:rPr lang="nl-NL" sz="1050" baseline="0">
              <a:solidFill>
                <a:schemeClr val="tx1">
                  <a:lumMod val="75000"/>
                  <a:lumOff val="25000"/>
                </a:schemeClr>
              </a:solidFill>
              <a:latin typeface="Trebuchet MS" panose="020B0603020202020204" pitchFamily="34" charset="0"/>
            </a:rPr>
            <a:t> ondersteunt u bij het aanvragen </a:t>
          </a:r>
          <a:r>
            <a:rPr lang="nl-NL" sz="1050">
              <a:solidFill>
                <a:schemeClr val="tx1">
                  <a:lumMod val="75000"/>
                  <a:lumOff val="25000"/>
                </a:schemeClr>
              </a:solidFill>
              <a:latin typeface="Trebuchet MS" panose="020B0603020202020204" pitchFamily="34" charset="0"/>
            </a:rPr>
            <a:t>van EFRO-subsidie. Het</a:t>
          </a:r>
          <a:r>
            <a:rPr lang="nl-NL" sz="1050" baseline="0">
              <a:solidFill>
                <a:schemeClr val="tx1">
                  <a:lumMod val="75000"/>
                  <a:lumOff val="25000"/>
                </a:schemeClr>
              </a:solidFill>
              <a:latin typeface="Trebuchet MS" panose="020B0603020202020204" pitchFamily="34" charset="0"/>
            </a:rPr>
            <a:t> ingevulde format geeft per partner inzicht in de kosten, financiering en staatssteunoplossing zoals u die voorstelt. Wij adviseren u dit format te gebruiken, omdat de ervaring leert dat dit het aantal vragen in de technische toets vermindert. Hiermee verkort de doorlooptijd van het aanvraagtraject. Het is van belang dat de gegevens uit deze begroting overeenkomen met de gegevens die u invult in het webportaal bij indiening van de aanvraag. </a:t>
          </a:r>
        </a:p>
        <a:p>
          <a:endParaRPr lang="nl-NL" sz="1050" baseline="0">
            <a:solidFill>
              <a:schemeClr val="tx1">
                <a:lumMod val="75000"/>
                <a:lumOff val="25000"/>
              </a:schemeClr>
            </a:solidFill>
            <a:latin typeface="Trebuchet MS" panose="020B0603020202020204" pitchFamily="34" charset="0"/>
          </a:endParaRPr>
        </a:p>
        <a:p>
          <a:r>
            <a:rPr lang="nl-NL" sz="1050" baseline="0">
              <a:solidFill>
                <a:schemeClr val="tx1">
                  <a:lumMod val="75000"/>
                  <a:lumOff val="25000"/>
                </a:schemeClr>
              </a:solidFill>
              <a:latin typeface="Trebuchet MS" panose="020B0603020202020204" pitchFamily="34" charset="0"/>
            </a:rPr>
            <a:t>Op de tabbladen zijn toelichtingen aanwezig en kunt u op basis van </a:t>
          </a:r>
          <a:r>
            <a:rPr lang="nl-NL" sz="1050">
              <a:solidFill>
                <a:schemeClr val="tx1">
                  <a:lumMod val="75000"/>
                  <a:lumOff val="25000"/>
                </a:schemeClr>
              </a:solidFill>
              <a:latin typeface="Trebuchet MS" panose="020B0603020202020204" pitchFamily="34" charset="0"/>
            </a:rPr>
            <a:t>de kleurenlegenda zien welke</a:t>
          </a:r>
          <a:r>
            <a:rPr lang="nl-NL" sz="1050" baseline="0">
              <a:solidFill>
                <a:schemeClr val="tx1">
                  <a:lumMod val="75000"/>
                  <a:lumOff val="25000"/>
                </a:schemeClr>
              </a:solidFill>
              <a:latin typeface="Trebuchet MS" panose="020B0603020202020204" pitchFamily="34" charset="0"/>
            </a:rPr>
            <a:t> velden u handmatig moet invoeren, welke velden u kunt vullen met een keuzelijst en welke velden automatisch worden berekend.</a:t>
          </a:r>
          <a:br>
            <a:rPr lang="nl-NL" sz="1050" baseline="0">
              <a:solidFill>
                <a:schemeClr val="tx1">
                  <a:lumMod val="75000"/>
                  <a:lumOff val="25000"/>
                </a:schemeClr>
              </a:solidFill>
              <a:latin typeface="Trebuchet MS" panose="020B0603020202020204" pitchFamily="34" charset="0"/>
            </a:rPr>
          </a:br>
          <a:br>
            <a:rPr lang="nl-NL" sz="1050" baseline="0">
              <a:solidFill>
                <a:schemeClr val="tx1">
                  <a:lumMod val="75000"/>
                  <a:lumOff val="25000"/>
                </a:schemeClr>
              </a:solidFill>
              <a:latin typeface="Trebuchet MS" panose="020B0603020202020204" pitchFamily="34" charset="0"/>
            </a:rPr>
          </a:br>
          <a:r>
            <a:rPr lang="nl-NL" sz="1050" b="1" baseline="0">
              <a:solidFill>
                <a:schemeClr val="tx1">
                  <a:lumMod val="75000"/>
                  <a:lumOff val="25000"/>
                </a:schemeClr>
              </a:solidFill>
              <a:latin typeface="Trebuchet MS" panose="020B0603020202020204" pitchFamily="34" charset="0"/>
            </a:rPr>
            <a:t>Stappenplan voor invullen format</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1) Lees tabblad 'Instructie' door.</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2)</a:t>
          </a:r>
          <a:r>
            <a:rPr lang="nl-NL" sz="1050" baseline="0">
              <a:solidFill>
                <a:schemeClr val="tx1">
                  <a:lumMod val="75000"/>
                  <a:lumOff val="25000"/>
                </a:schemeClr>
              </a:solidFill>
              <a:latin typeface="Trebuchet MS" panose="020B0603020202020204" pitchFamily="34" charset="0"/>
              <a:ea typeface="+mn-ea"/>
              <a:cs typeface="+mn-cs"/>
            </a:rPr>
            <a:t> Vul in tabblad </a:t>
          </a:r>
          <a:r>
            <a:rPr lang="nl-NL" sz="1050">
              <a:solidFill>
                <a:schemeClr val="tx1">
                  <a:lumMod val="75000"/>
                  <a:lumOff val="25000"/>
                </a:schemeClr>
              </a:solidFill>
              <a:latin typeface="Trebuchet MS" panose="020B0603020202020204" pitchFamily="34" charset="0"/>
              <a:ea typeface="+mn-ea"/>
              <a:cs typeface="+mn-cs"/>
            </a:rPr>
            <a:t>'Projectinformatie</a:t>
          </a:r>
          <a:r>
            <a:rPr lang="nl-NL" sz="1050" baseline="0">
              <a:solidFill>
                <a:schemeClr val="tx1">
                  <a:lumMod val="75000"/>
                  <a:lumOff val="25000"/>
                </a:schemeClr>
              </a:solidFill>
              <a:latin typeface="Trebuchet MS" panose="020B0603020202020204" pitchFamily="34" charset="0"/>
              <a:ea typeface="+mn-ea"/>
              <a:cs typeface="+mn-cs"/>
            </a:rPr>
            <a:t>' de projectnaam en de werkpakketten in en kies één van de drie kostensoortopties. </a:t>
          </a:r>
          <a:r>
            <a:rPr lang="nl-NL" sz="1050" u="sng" baseline="0">
              <a:solidFill>
                <a:schemeClr val="tx1">
                  <a:lumMod val="75000"/>
                  <a:lumOff val="25000"/>
                </a:schemeClr>
              </a:solidFill>
              <a:latin typeface="Trebuchet MS" panose="020B0603020202020204" pitchFamily="34" charset="0"/>
              <a:ea typeface="+mn-ea"/>
              <a:cs typeface="+mn-cs"/>
            </a:rPr>
            <a:t>Tip</a:t>
          </a:r>
          <a:r>
            <a:rPr lang="nl-NL" sz="1050" baseline="0">
              <a:solidFill>
                <a:schemeClr val="tx1">
                  <a:lumMod val="75000"/>
                  <a:lumOff val="25000"/>
                </a:schemeClr>
              </a:solidFill>
              <a:latin typeface="Trebuchet MS" panose="020B0603020202020204" pitchFamily="34" charset="0"/>
              <a:ea typeface="+mn-ea"/>
              <a:cs typeface="+mn-cs"/>
            </a:rPr>
            <a:t>: zorg ervoor dat de ingegeven informatie definitief is, voordat de partnerbladen worden ingevuld (i.v.m. kans op doorrekenfouten).</a:t>
          </a:r>
        </a:p>
        <a:p>
          <a:r>
            <a:rPr lang="nl-NL" sz="1050" baseline="0">
              <a:solidFill>
                <a:schemeClr val="tx1">
                  <a:lumMod val="75000"/>
                  <a:lumOff val="25000"/>
                </a:schemeClr>
              </a:solidFill>
              <a:latin typeface="Trebuchet MS" panose="020B0603020202020204" pitchFamily="34" charset="0"/>
              <a:ea typeface="+mn-ea"/>
              <a:cs typeface="+mn-cs"/>
            </a:rPr>
            <a:t>3) Vul per projectpartner een eigen tabblad in (voor de penvoerder is het tabblad 'penvoerder' bedoeld, de overige partners hebben de tabbladen beginnend met 'PP'). Er is ruimte voor maximaal twintig projectpartners, lichtgroene tabbladen die u niet nodig heeft kunt u leeg laten. Nadat bovenaan het tabblad partnergegevens zijn ingevuld, komen op basis van de ingevulde projectinformatie (zie stap 2) de tabellen in beeld die van toepassing zijn. Vul de van toepassing zijnde kostensoorten (de 'kostenbegroting invoertabellen') in, samen met de financieringstabel en staatssteunanalyse. </a:t>
          </a:r>
          <a:r>
            <a:rPr lang="nl-NL" sz="1050" u="sng" baseline="0">
              <a:solidFill>
                <a:schemeClr val="tx1">
                  <a:lumMod val="75000"/>
                  <a:lumOff val="25000"/>
                </a:schemeClr>
              </a:solidFill>
              <a:latin typeface="Trebuchet MS" panose="020B0603020202020204" pitchFamily="34" charset="0"/>
              <a:ea typeface="+mn-ea"/>
              <a:cs typeface="+mn-cs"/>
            </a:rPr>
            <a:t>Let op</a:t>
          </a:r>
          <a:r>
            <a:rPr lang="nl-NL" sz="1050" baseline="0">
              <a:solidFill>
                <a:schemeClr val="tx1">
                  <a:lumMod val="75000"/>
                  <a:lumOff val="25000"/>
                </a:schemeClr>
              </a:solidFill>
              <a:latin typeface="Trebuchet MS" panose="020B0603020202020204" pitchFamily="34" charset="0"/>
              <a:ea typeface="+mn-ea"/>
              <a:cs typeface="+mn-cs"/>
            </a:rPr>
            <a:t>: scroll volledig door naar onderen, zodat u alle benodigde gegevens invult!</a:t>
          </a:r>
        </a:p>
        <a:p>
          <a:r>
            <a:rPr lang="nl-NL" sz="1050" baseline="0">
              <a:solidFill>
                <a:schemeClr val="tx1">
                  <a:lumMod val="75000"/>
                  <a:lumOff val="25000"/>
                </a:schemeClr>
              </a:solidFill>
              <a:latin typeface="Trebuchet MS" panose="020B0603020202020204" pitchFamily="34" charset="0"/>
              <a:ea typeface="+mn-ea"/>
              <a:cs typeface="+mn-cs"/>
            </a:rPr>
            <a:t>4) De tabbladen 'Totale begroting', 'Totale financiering' en 'Totale staatssteunanalyse' geven op projectniveau de totaaloverzichten. Deze tabbladen worden automatisch gevuld op basis van de ingevulde gegevens bij tabblad 'Projectinformatie' en de tabbladen per partner. U hoeft op deze tabbladen zelf niets in te vullen.</a:t>
          </a:r>
        </a:p>
        <a:p>
          <a:r>
            <a:rPr lang="nl-NL" sz="1050" baseline="0">
              <a:solidFill>
                <a:schemeClr val="tx1">
                  <a:lumMod val="75000"/>
                  <a:lumOff val="25000"/>
                </a:schemeClr>
              </a:solidFill>
              <a:latin typeface="Trebuchet MS" panose="020B0603020202020204" pitchFamily="34" charset="0"/>
              <a:ea typeface="+mn-ea"/>
              <a:cs typeface="+mn-cs"/>
            </a:rPr>
            <a:t>5) Check in tabblad 'Totale financiering' of de financiering sluitend is (staat aangegeven).</a:t>
          </a:r>
        </a:p>
        <a:p>
          <a:r>
            <a:rPr lang="nl-NL" sz="1050" baseline="0">
              <a:solidFill>
                <a:schemeClr val="tx1">
                  <a:lumMod val="75000"/>
                  <a:lumOff val="25000"/>
                </a:schemeClr>
              </a:solidFill>
              <a:latin typeface="Trebuchet MS" panose="020B0603020202020204" pitchFamily="34" charset="0"/>
              <a:ea typeface="+mn-ea"/>
              <a:cs typeface="+mn-cs"/>
            </a:rPr>
            <a:t>6) Check in tabblad 'Totale staatssteunanalyse' of de staatssteunoplossing passend (indicatief) is (staat aangegeven).</a:t>
          </a:r>
        </a:p>
        <a:p>
          <a:endParaRPr lang="nl-NL" sz="1050" b="1" baseline="0">
            <a:solidFill>
              <a:schemeClr val="tx1">
                <a:lumMod val="75000"/>
                <a:lumOff val="25000"/>
              </a:schemeClr>
            </a:solidFill>
            <a:latin typeface="Trebuchet MS" panose="020B0603020202020204" pitchFamily="34" charset="0"/>
          </a:endParaRPr>
        </a:p>
        <a:p>
          <a:r>
            <a:rPr lang="nl-NL" sz="1050" b="1" baseline="0">
              <a:solidFill>
                <a:srgbClr val="C00000"/>
              </a:solidFill>
              <a:latin typeface="Trebuchet MS" panose="020B0603020202020204" pitchFamily="34" charset="0"/>
            </a:rPr>
            <a:t>Disclaimer 1</a:t>
          </a:r>
          <a:endParaRPr lang="nl-NL" sz="1050" baseline="0">
            <a:solidFill>
              <a:srgbClr val="C00000"/>
            </a:solidFill>
            <a:latin typeface="Trebuchet MS" panose="020B0603020202020204" pitchFamily="34" charset="0"/>
          </a:endParaRPr>
        </a:p>
        <a:p>
          <a:r>
            <a:rPr lang="nl-NL" sz="1050" u="none" baseline="0">
              <a:solidFill>
                <a:srgbClr val="C00000"/>
              </a:solidFill>
              <a:latin typeface="Trebuchet MS" panose="020B0603020202020204" pitchFamily="34" charset="0"/>
            </a:rPr>
            <a:t>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a:t>
          </a:r>
        </a:p>
        <a:p>
          <a:endParaRPr lang="nl-NL" sz="1050" u="none" baseline="0">
            <a:solidFill>
              <a:srgbClr val="FF0000"/>
            </a:solidFill>
          </a:endParaRPr>
        </a:p>
        <a:p>
          <a:pPr marL="0" indent="0"/>
          <a:r>
            <a:rPr lang="nl-NL" sz="1050" b="1" baseline="0">
              <a:solidFill>
                <a:srgbClr val="C00000"/>
              </a:solidFill>
              <a:latin typeface="Trebuchet MS" panose="020B0603020202020204" pitchFamily="34" charset="0"/>
              <a:ea typeface="+mn-ea"/>
              <a:cs typeface="+mn-cs"/>
            </a:rPr>
            <a:t>Disclaimer 2</a:t>
          </a:r>
        </a:p>
        <a:p>
          <a:pPr marL="0" indent="0"/>
          <a:r>
            <a:rPr lang="nl-NL" sz="1050" u="none" baseline="0">
              <a:solidFill>
                <a:srgbClr val="C00000"/>
              </a:solidFill>
              <a:latin typeface="Trebuchet MS" panose="020B0603020202020204" pitchFamily="34" charset="0"/>
              <a:ea typeface="+mn-ea"/>
              <a:cs typeface="+mn-cs"/>
            </a:rPr>
            <a:t>In deze versie van het begrotingsformat worden de loonkosten en overheadkosten berekend met uur- en maandtarieven die per 1 juli 2025 gelden, onder voorwaarde dat de Europese Commissie instemt met deze uur- en maandtarieven uiterlijk op het moment van subsidieverlening. In geval van het niet vervullen van deze voorwaarde, gelden de uur- en maandarieven van voor 1 juli 2025</a:t>
          </a:r>
          <a:r>
            <a:rPr lang="nl-NL" sz="1100" baseline="0"/>
            <a:t>.</a:t>
          </a:r>
          <a:endParaRPr lang="nl-NL" sz="1100"/>
        </a:p>
        <a:p>
          <a:endParaRPr lang="nl-NL" sz="1100"/>
        </a:p>
      </xdr:txBody>
    </xdr:sp>
    <xdr:clientData/>
  </xdr:twoCellAnchor>
  <xdr:twoCellAnchor>
    <xdr:from>
      <xdr:col>1</xdr:col>
      <xdr:colOff>0</xdr:colOff>
      <xdr:row>32</xdr:row>
      <xdr:rowOff>9525</xdr:rowOff>
    </xdr:from>
    <xdr:to>
      <xdr:col>3</xdr:col>
      <xdr:colOff>28575</xdr:colOff>
      <xdr:row>40</xdr:row>
      <xdr:rowOff>180975</xdr:rowOff>
    </xdr:to>
    <xdr:sp macro="" textlink="">
      <xdr:nvSpPr>
        <xdr:cNvPr id="4" name="Tekstvak 3">
          <a:extLst>
            <a:ext uri="{FF2B5EF4-FFF2-40B4-BE49-F238E27FC236}">
              <a16:creationId xmlns:a16="http://schemas.microsoft.com/office/drawing/2014/main" id="{8F3D9B0B-2ED2-4D2A-80D8-0ECE0ED92956}"/>
            </a:ext>
          </a:extLst>
        </xdr:cNvPr>
        <xdr:cNvSpPr txBox="1"/>
      </xdr:nvSpPr>
      <xdr:spPr>
        <a:xfrm>
          <a:off x="209550" y="13258800"/>
          <a:ext cx="13382625" cy="1714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Uitleg</a:t>
          </a:r>
          <a:r>
            <a:rPr lang="nl-NL" sz="1050" b="1" baseline="0">
              <a:solidFill>
                <a:schemeClr val="tx1">
                  <a:lumMod val="75000"/>
                  <a:lumOff val="25000"/>
                </a:schemeClr>
              </a:solidFill>
              <a:latin typeface="Trebuchet MS" panose="020B0603020202020204" pitchFamily="34" charset="0"/>
            </a:rPr>
            <a:t> toevoegen rijen aan invoertabellen van de kostenbegroting</a:t>
          </a:r>
          <a:endParaRPr lang="nl-NL" sz="1050" b="1">
            <a:solidFill>
              <a:schemeClr val="tx1">
                <a:lumMod val="75000"/>
                <a:lumOff val="25000"/>
              </a:schemeClr>
            </a:solidFill>
            <a:latin typeface="Trebuchet MS" panose="020B0603020202020204" pitchFamily="34" charset="0"/>
          </a:endParaRPr>
        </a:p>
        <a:p>
          <a:pPr algn="l"/>
          <a:r>
            <a:rPr lang="nl-NL" sz="1050">
              <a:solidFill>
                <a:schemeClr val="tx1">
                  <a:lumMod val="75000"/>
                  <a:lumOff val="25000"/>
                </a:schemeClr>
              </a:solidFill>
              <a:latin typeface="Trebuchet MS" panose="020B0603020202020204" pitchFamily="34" charset="0"/>
            </a:rPr>
            <a:t>Op</a:t>
          </a:r>
          <a:r>
            <a:rPr lang="nl-NL" sz="1050" baseline="0">
              <a:solidFill>
                <a:schemeClr val="tx1">
                  <a:lumMod val="75000"/>
                  <a:lumOff val="25000"/>
                </a:schemeClr>
              </a:solidFill>
              <a:latin typeface="Trebuchet MS" panose="020B0603020202020204" pitchFamily="34" charset="0"/>
            </a:rPr>
            <a:t> de partnertabbladen zijn per mogelijke kostensoort invoertabellen aanwezig, waarbij reeds ruimte is voor de invoer van diverse kostenregels. Mocht het aantal kostenregels voor een tabel niet voldoende zijn, dan kunt u zelf rijen aan de tabel toevoegen. Volg voor het toevoegen van de rijen onderstaande uitleg nauwkeurig op, om te voorkomen dat het toevoegen van de rijen leidt tot doorrekenfouten!</a:t>
          </a:r>
        </a:p>
        <a:p>
          <a:pPr algn="l"/>
          <a:endParaRPr lang="nl-NL" sz="1050" baseline="0">
            <a:solidFill>
              <a:schemeClr val="tx1">
                <a:lumMod val="75000"/>
                <a:lumOff val="25000"/>
              </a:schemeClr>
            </a:solidFill>
            <a:latin typeface="Trebuchet MS" panose="020B0603020202020204" pitchFamily="34" charset="0"/>
          </a:endParaRPr>
        </a:p>
        <a:p>
          <a:pPr algn="l"/>
          <a:r>
            <a:rPr lang="nl-NL" sz="1050" baseline="0">
              <a:solidFill>
                <a:schemeClr val="tx1">
                  <a:lumMod val="75000"/>
                  <a:lumOff val="25000"/>
                </a:schemeClr>
              </a:solidFill>
              <a:latin typeface="Trebuchet MS" panose="020B0603020202020204" pitchFamily="34" charset="0"/>
            </a:rPr>
            <a:t>1) Verwijder de beveiliging van het tabblad door in het lint te klikken op Controleren -&gt; Blad beveiliging opheffen -&gt; Ok.</a:t>
          </a:r>
        </a:p>
        <a:p>
          <a:pPr algn="l"/>
          <a:r>
            <a:rPr lang="nl-NL" sz="1050" baseline="0">
              <a:solidFill>
                <a:schemeClr val="tx1">
                  <a:lumMod val="75000"/>
                  <a:lumOff val="25000"/>
                </a:schemeClr>
              </a:solidFill>
              <a:latin typeface="Trebuchet MS" panose="020B0603020202020204" pitchFamily="34" charset="0"/>
            </a:rPr>
            <a:t>2) Selecteer een volledige rij in de tabel waar een rij moet worden ingevoegd (</a:t>
          </a:r>
          <a:r>
            <a:rPr lang="nl-NL" sz="1050" b="1" baseline="0">
              <a:solidFill>
                <a:schemeClr val="tx1">
                  <a:lumMod val="75000"/>
                  <a:lumOff val="25000"/>
                </a:schemeClr>
              </a:solidFill>
              <a:latin typeface="Trebuchet MS" panose="020B0603020202020204" pitchFamily="34" charset="0"/>
            </a:rPr>
            <a:t>niet de eerste of laatste rij!</a:t>
          </a:r>
          <a:r>
            <a:rPr lang="nl-NL" sz="1050" baseline="0">
              <a:solidFill>
                <a:schemeClr val="tx1">
                  <a:lumMod val="75000"/>
                  <a:lumOff val="25000"/>
                </a:schemeClr>
              </a:solidFill>
              <a:latin typeface="Trebuchet MS" panose="020B0603020202020204" pitchFamily="34" charset="0"/>
            </a:rPr>
            <a:t>) en kopieer deze rij. Dit gaat het snelst door met de rechtermuisknop van de cursor op het betreffende rijnummer te klikken en dan 'Kopiëren' te selecteren.</a:t>
          </a:r>
        </a:p>
        <a:p>
          <a:pPr algn="l"/>
          <a:r>
            <a:rPr lang="nl-NL" sz="1050" baseline="0">
              <a:solidFill>
                <a:schemeClr val="tx1">
                  <a:lumMod val="75000"/>
                  <a:lumOff val="25000"/>
                </a:schemeClr>
              </a:solidFill>
              <a:latin typeface="Trebuchet MS" panose="020B0603020202020204" pitchFamily="34" charset="0"/>
            </a:rPr>
            <a:t>3) Voeg de gekopieerde cellen in op dezelfde plek. Dit gaat het snelst door wederom met de rechtermuisknop van de cursor op hetzelfde rijnummer te klikken en vervolgens 'Gekopieerde cellen invoegen' te selecteren.</a:t>
          </a:r>
          <a:endParaRPr lang="nl-NL" sz="1100" b="0" i="0" u="none" strike="noStrike" baseline="0">
            <a:solidFill>
              <a:schemeClr val="dk1"/>
            </a:solidFill>
            <a:effectLst/>
            <a:latin typeface="+mn-lt"/>
            <a:ea typeface="+mn-ea"/>
            <a:cs typeface="+mn-cs"/>
          </a:endParaRPr>
        </a:p>
        <a:p>
          <a:pPr algn="l"/>
          <a:r>
            <a:rPr lang="nl-NL" sz="1050" baseline="0">
              <a:solidFill>
                <a:schemeClr val="tx1">
                  <a:lumMod val="75000"/>
                  <a:lumOff val="25000"/>
                </a:schemeClr>
              </a:solidFill>
              <a:latin typeface="Trebuchet MS" panose="020B0603020202020204" pitchFamily="34" charset="0"/>
              <a:ea typeface="+mn-ea"/>
              <a:cs typeface="+mn-cs"/>
            </a:rPr>
            <a:t>4) Herhaal de stappen 2 en 3 totdat u genoeg rijen heeft.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baseline="0">
              <a:solidFill>
                <a:schemeClr val="tx1">
                  <a:lumMod val="75000"/>
                  <a:lumOff val="25000"/>
                </a:schemeClr>
              </a:solidFill>
              <a:latin typeface="Trebuchet MS" panose="020B0603020202020204" pitchFamily="34" charset="0"/>
              <a:ea typeface="+mn-ea"/>
              <a:cs typeface="+mn-cs"/>
            </a:rPr>
            <a:t>5) Plaats de beveiliging weer terug op het tabblad door in het lint te klikken op Controleren -&gt; Blad beveiligen -&gt; Ok. Dit is belangrijk, omdat de beveiliging borgt dat doorrekeningen niet (per ongeluk) aangetast worden.</a:t>
          </a:r>
        </a:p>
        <a:p>
          <a:pPr algn="l"/>
          <a:r>
            <a:rPr lang="nl-NL" sz="1050" baseline="0">
              <a:solidFill>
                <a:schemeClr val="tx1">
                  <a:lumMod val="75000"/>
                  <a:lumOff val="25000"/>
                </a:schemeClr>
              </a:solidFill>
              <a:latin typeface="Trebuchet MS" panose="020B0603020202020204" pitchFamily="34" charset="0"/>
            </a:rPr>
            <a:t> </a:t>
          </a:r>
          <a:endParaRPr lang="nl-NL" sz="1100"/>
        </a:p>
        <a:p>
          <a:endParaRPr lang="nl-NL" sz="1100"/>
        </a:p>
        <a:p>
          <a:endParaRPr lang="nl-NL" sz="1100"/>
        </a:p>
      </xdr:txBody>
    </xdr:sp>
    <xdr:clientData/>
  </xdr:twoCellAnchor>
  <xdr:twoCellAnchor editAs="oneCell">
    <xdr:from>
      <xdr:col>2</xdr:col>
      <xdr:colOff>6334125</xdr:colOff>
      <xdr:row>0</xdr:row>
      <xdr:rowOff>0</xdr:rowOff>
    </xdr:from>
    <xdr:to>
      <xdr:col>2</xdr:col>
      <xdr:colOff>10115551</xdr:colOff>
      <xdr:row>3</xdr:row>
      <xdr:rowOff>80332</xdr:rowOff>
    </xdr:to>
    <xdr:pic>
      <xdr:nvPicPr>
        <xdr:cNvPr id="5" name="Afbeelding 4" descr="Logo Europese Unie - Medegefinancierd door de Europese Unie">
          <a:extLst>
            <a:ext uri="{FF2B5EF4-FFF2-40B4-BE49-F238E27FC236}">
              <a16:creationId xmlns:a16="http://schemas.microsoft.com/office/drawing/2014/main" id="{5DA86486-84AB-453A-BCB9-B13A2DAF8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0725" y="0"/>
          <a:ext cx="3781426" cy="7280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17D9217F-D8FE-464E-BF82-EFC27C2C3AA5}"/>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1C83CD3E-9D6D-4CF2-A974-6A34E30993A4}"/>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367F040-5F68-40AF-A185-8E6C09ADE41F}"/>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C48A243-3D4B-4241-B5B2-6C74CE64AF9E}"/>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7726B66A-16D7-4416-B001-64777CBC5CE3}"/>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2A048DF-13A3-4D88-B328-4CEE519A3A5C}"/>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2061A912-54DE-4EC3-BAD3-A7B47C0E4671}"/>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DA6FE947-889E-441D-99A2-93CCB8048CCE}"/>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5A1F0E93-232F-488E-B7AB-EE5AAB586262}"/>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06323EB-03ED-466A-9C65-9B27C961C5E5}"/>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25</xdr:row>
      <xdr:rowOff>180974</xdr:rowOff>
    </xdr:from>
    <xdr:to>
      <xdr:col>6</xdr:col>
      <xdr:colOff>1181101</xdr:colOff>
      <xdr:row>35</xdr:row>
      <xdr:rowOff>152400</xdr:rowOff>
    </xdr:to>
    <xdr:sp macro="" textlink="">
      <xdr:nvSpPr>
        <xdr:cNvPr id="2" name="Tekstvak 1">
          <a:extLst>
            <a:ext uri="{FF2B5EF4-FFF2-40B4-BE49-F238E27FC236}">
              <a16:creationId xmlns:a16="http://schemas.microsoft.com/office/drawing/2014/main" id="{2CBCE452-3865-442A-A212-26C303BC290D}"/>
            </a:ext>
          </a:extLst>
        </xdr:cNvPr>
        <xdr:cNvSpPr txBox="1"/>
      </xdr:nvSpPr>
      <xdr:spPr>
        <a:xfrm>
          <a:off x="209551" y="5438774"/>
          <a:ext cx="11315700" cy="1876426"/>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tx1">
                  <a:lumMod val="75000"/>
                  <a:lumOff val="25000"/>
                </a:schemeClr>
              </a:solidFill>
            </a:rPr>
            <a:t>Keuzeopties</a:t>
          </a:r>
          <a:r>
            <a:rPr lang="nl-NL" sz="1100" b="1" baseline="0">
              <a:solidFill>
                <a:schemeClr val="tx1">
                  <a:lumMod val="75000"/>
                  <a:lumOff val="25000"/>
                </a:schemeClr>
              </a:solidFill>
            </a:rPr>
            <a:t> voor begroten en verantwoorden kosten</a:t>
          </a:r>
          <a:endParaRPr lang="nl-NL" sz="1100" b="1">
            <a:solidFill>
              <a:schemeClr val="tx1">
                <a:lumMod val="75000"/>
                <a:lumOff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tx1">
                  <a:lumMod val="75000"/>
                  <a:lumOff val="25000"/>
                </a:schemeClr>
              </a:solidFill>
            </a:rPr>
            <a:t>Op projectniveau kent het programma drie opties voor het begroten en verantwoorden van kosten. De eerste optie is de methode van het apart begroten en verantwoorden van alle kosten, de tweede en derde optie zijn vereenvoudigde kostenopties om administratieve lasten te verminderen. Bovenstaand dient u uit deze opties een keuze te maken, </a:t>
          </a:r>
          <a:r>
            <a:rPr lang="nl-NL" sz="1100" u="sng">
              <a:solidFill>
                <a:schemeClr val="tx1">
                  <a:lumMod val="75000"/>
                  <a:lumOff val="25000"/>
                </a:schemeClr>
              </a:solidFill>
            </a:rPr>
            <a:t>voordat</a:t>
          </a:r>
          <a:r>
            <a:rPr lang="nl-NL" sz="1100">
              <a:solidFill>
                <a:schemeClr val="tx1">
                  <a:lumMod val="75000"/>
                  <a:lumOff val="25000"/>
                </a:schemeClr>
              </a:solidFill>
            </a:rPr>
            <a:t> u de begroting op de partnerbladen gaat invullen. De optiekeuze heeft namelijk invloed op de kostensoorten die in de partnerbegrotingen kunnen worden gebruikt! </a:t>
          </a:r>
          <a:r>
            <a:rPr lang="nl-NL" sz="1100" i="1">
              <a:solidFill>
                <a:schemeClr val="tx1">
                  <a:lumMod val="75000"/>
                  <a:lumOff val="25000"/>
                </a:schemeClr>
              </a:solidFill>
            </a:rPr>
            <a:t>Ons advies is om indien van toepassing deze optiekeuze tijdig met de projectpartners af te stemmen.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i="1">
            <a:solidFill>
              <a:schemeClr val="tx1">
                <a:lumMod val="75000"/>
                <a:lumOff val="2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i="0">
              <a:solidFill>
                <a:schemeClr val="tx1">
                  <a:lumMod val="75000"/>
                  <a:lumOff val="25000"/>
                </a:schemeClr>
              </a:solidFill>
              <a:effectLst/>
              <a:latin typeface="+mn-lt"/>
              <a:ea typeface="+mn-ea"/>
              <a:cs typeface="+mn-cs"/>
            </a:rPr>
            <a:t>Optie 1, het apart begroten en verantwoorden van loonkosten en overige directe kosten (afschrijvingskosten, bijdragen in natura, overige kosten derden) kunt u altijd kiezen. Als </a:t>
          </a:r>
          <a:r>
            <a:rPr lang="nl-NL" sz="1100" i="1">
              <a:solidFill>
                <a:schemeClr val="tx1">
                  <a:lumMod val="75000"/>
                  <a:lumOff val="25000"/>
                </a:schemeClr>
              </a:solidFill>
              <a:effectLst/>
              <a:latin typeface="+mn-lt"/>
              <a:ea typeface="+mn-ea"/>
              <a:cs typeface="+mn-cs"/>
            </a:rPr>
            <a:t>alle</a:t>
          </a:r>
          <a:r>
            <a:rPr lang="nl-NL" sz="1100" i="0">
              <a:solidFill>
                <a:schemeClr val="tx1">
                  <a:lumMod val="75000"/>
                  <a:lumOff val="25000"/>
                </a:schemeClr>
              </a:solidFill>
              <a:effectLst/>
              <a:latin typeface="+mn-lt"/>
              <a:ea typeface="+mn-ea"/>
              <a:cs typeface="+mn-cs"/>
            </a:rPr>
            <a:t> partners in uw project zowel loonkosten als overige kosten verwachten te maken, kunt u ook kiezen uit de opties 2 en 3. Bij optie 2 worden de loonkosten begroot als forfait van 23% van de overige directe kosten. Het apart begroten en verantwoorden van loonkosten is daarmee niet nodig. Bij optie 3 worden de loonkosten en overige directe kosten gecombineerd begroot en verdisconteerd in een uurtarief/maandbedrag. Het apart begroten en verantwoorden van overige directe kosten is daarmee niet nodig. Let op: de gemaakte keuze is van toepassing op </a:t>
          </a:r>
          <a:r>
            <a:rPr lang="nl-NL" sz="1100" i="0" u="sng">
              <a:solidFill>
                <a:schemeClr val="tx1">
                  <a:lumMod val="75000"/>
                  <a:lumOff val="25000"/>
                </a:schemeClr>
              </a:solidFill>
              <a:effectLst/>
              <a:latin typeface="+mn-lt"/>
              <a:ea typeface="+mn-ea"/>
              <a:cs typeface="+mn-cs"/>
            </a:rPr>
            <a:t>elke</a:t>
          </a:r>
          <a:r>
            <a:rPr lang="nl-NL" sz="1100" i="0">
              <a:solidFill>
                <a:schemeClr val="tx1">
                  <a:lumMod val="75000"/>
                  <a:lumOff val="25000"/>
                </a:schemeClr>
              </a:solidFill>
              <a:effectLst/>
              <a:latin typeface="+mn-lt"/>
              <a:ea typeface="+mn-ea"/>
              <a:cs typeface="+mn-cs"/>
            </a:rPr>
            <a:t> partner!</a:t>
          </a:r>
        </a:p>
        <a:p>
          <a:endParaRPr lang="nl-NL" sz="1100">
            <a:solidFill>
              <a:schemeClr val="tx1">
                <a:lumMod val="75000"/>
                <a:lumOff val="25000"/>
              </a:schemeClr>
            </a:solidFill>
          </a:endParaRPr>
        </a:p>
      </xdr:txBody>
    </xdr:sp>
    <xdr:clientData/>
  </xdr:twoCellAnchor>
  <xdr:twoCellAnchor>
    <xdr:from>
      <xdr:col>0</xdr:col>
      <xdr:colOff>209550</xdr:colOff>
      <xdr:row>3</xdr:row>
      <xdr:rowOff>133351</xdr:rowOff>
    </xdr:from>
    <xdr:to>
      <xdr:col>6</xdr:col>
      <xdr:colOff>1133475</xdr:colOff>
      <xdr:row>7</xdr:row>
      <xdr:rowOff>152400</xdr:rowOff>
    </xdr:to>
    <xdr:sp macro="" textlink="">
      <xdr:nvSpPr>
        <xdr:cNvPr id="3" name="Tekstvak 2">
          <a:extLst>
            <a:ext uri="{FF2B5EF4-FFF2-40B4-BE49-F238E27FC236}">
              <a16:creationId xmlns:a16="http://schemas.microsoft.com/office/drawing/2014/main" id="{B79F1427-C52C-4546-AE76-FA0EFD36CFFA}"/>
            </a:ext>
          </a:extLst>
        </xdr:cNvPr>
        <xdr:cNvSpPr txBox="1"/>
      </xdr:nvSpPr>
      <xdr:spPr>
        <a:xfrm>
          <a:off x="209550" y="809626"/>
          <a:ext cx="11268075" cy="78104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Benoemen</a:t>
          </a:r>
          <a:r>
            <a:rPr lang="nl-NL" sz="1100" b="1" baseline="0">
              <a:solidFill>
                <a:schemeClr val="tx1">
                  <a:lumMod val="65000"/>
                  <a:lumOff val="35000"/>
                </a:schemeClr>
              </a:solidFill>
            </a:rPr>
            <a:t> </a:t>
          </a:r>
          <a:r>
            <a:rPr lang="nl-NL" sz="1100" b="1" baseline="0">
              <a:solidFill>
                <a:schemeClr val="tx1">
                  <a:lumMod val="75000"/>
                  <a:lumOff val="25000"/>
                </a:schemeClr>
              </a:solidFill>
            </a:rPr>
            <a:t>werkpakketten</a:t>
          </a:r>
        </a:p>
        <a:p>
          <a:r>
            <a:rPr lang="nl-NL" sz="1100">
              <a:solidFill>
                <a:schemeClr val="tx1">
                  <a:lumMod val="65000"/>
                  <a:lumOff val="35000"/>
                </a:schemeClr>
              </a:solidFill>
            </a:rPr>
            <a:t>Nummer uw werkpakketten en geef ze een naam. U kunt maximaal tien werkpakketten benoemen. Als</a:t>
          </a:r>
          <a:r>
            <a:rPr lang="nl-NL" sz="1100" baseline="0">
              <a:solidFill>
                <a:schemeClr val="tx1">
                  <a:lumMod val="65000"/>
                  <a:lumOff val="35000"/>
                </a:schemeClr>
              </a:solidFill>
            </a:rPr>
            <a:t> u minder dan tien werkpakketten heeft, kunt u overige rijen leeg laten.</a:t>
          </a:r>
          <a:r>
            <a:rPr lang="nl-NL" sz="1100">
              <a:solidFill>
                <a:schemeClr val="tx1">
                  <a:lumMod val="65000"/>
                  <a:lumOff val="35000"/>
                </a:schemeClr>
              </a:solidFill>
            </a:rPr>
            <a:t> Alle kosten in de begroting</a:t>
          </a:r>
          <a:r>
            <a:rPr lang="nl-NL" sz="1100" baseline="0">
              <a:solidFill>
                <a:schemeClr val="tx1">
                  <a:lumMod val="65000"/>
                  <a:lumOff val="35000"/>
                </a:schemeClr>
              </a:solidFill>
            </a:rPr>
            <a:t> moeten binnen één van de werkpakketten onder te brengen zijn. </a:t>
          </a:r>
          <a:r>
            <a:rPr lang="nl-NL" sz="1100" u="sng" baseline="0">
              <a:solidFill>
                <a:schemeClr val="tx1">
                  <a:lumMod val="65000"/>
                  <a:lumOff val="35000"/>
                </a:schemeClr>
              </a:solidFill>
            </a:rPr>
            <a:t>Let op</a:t>
          </a:r>
          <a:r>
            <a:rPr lang="nl-NL" sz="1100" baseline="0">
              <a:solidFill>
                <a:schemeClr val="tx1">
                  <a:lumMod val="65000"/>
                  <a:lumOff val="35000"/>
                </a:schemeClr>
              </a:solidFill>
            </a:rPr>
            <a:t>: we raden het af de nummering en benaming van de werkpakketten nog aan te passen nadat begonnen is met het invullen van de partnerbegrotingen i.v.m. kans op doorrekenfouten. </a:t>
          </a:r>
          <a:endParaRPr lang="nl-NL" sz="1100">
            <a:solidFill>
              <a:schemeClr val="tx1">
                <a:lumMod val="65000"/>
                <a:lumOff val="35000"/>
              </a:schemeClr>
            </a:solidFill>
          </a:endParaRPr>
        </a:p>
      </xdr:txBody>
    </xdr:sp>
    <xdr:clientData/>
  </xdr:twoCellAnchor>
  <xdr:twoCellAnchor>
    <xdr:from>
      <xdr:col>5</xdr:col>
      <xdr:colOff>171450</xdr:colOff>
      <xdr:row>23</xdr:row>
      <xdr:rowOff>138642</xdr:rowOff>
    </xdr:from>
    <xdr:to>
      <xdr:col>5</xdr:col>
      <xdr:colOff>1143000</xdr:colOff>
      <xdr:row>25</xdr:row>
      <xdr:rowOff>161925</xdr:rowOff>
    </xdr:to>
    <xdr:sp macro="" textlink="">
      <xdr:nvSpPr>
        <xdr:cNvPr id="8" name="Vrije vorm: vorm 7">
          <a:extLst>
            <a:ext uri="{FF2B5EF4-FFF2-40B4-BE49-F238E27FC236}">
              <a16:creationId xmlns:a16="http://schemas.microsoft.com/office/drawing/2014/main" id="{E0DCC17B-4C5A-4438-9933-05D852BD6787}"/>
            </a:ext>
            <a:ext uri="{C183D7F6-B498-43B3-948B-1728B52AA6E4}">
              <adec:decorative xmlns:adec="http://schemas.microsoft.com/office/drawing/2017/decorative" val="1"/>
            </a:ext>
          </a:extLst>
        </xdr:cNvPr>
        <xdr:cNvSpPr/>
      </xdr:nvSpPr>
      <xdr:spPr>
        <a:xfrm>
          <a:off x="8772525" y="4853517"/>
          <a:ext cx="971550" cy="528108"/>
        </a:xfrm>
        <a:custGeom>
          <a:avLst/>
          <a:gdLst>
            <a:gd name="connsiteX0" fmla="*/ 0 w 971550"/>
            <a:gd name="connsiteY0" fmla="*/ 4233 h 528108"/>
            <a:gd name="connsiteX1" fmla="*/ 608353 w 971550"/>
            <a:gd name="connsiteY1" fmla="*/ 42333 h 528108"/>
            <a:gd name="connsiteX2" fmla="*/ 907990 w 971550"/>
            <a:gd name="connsiteY2" fmla="*/ 309033 h 528108"/>
            <a:gd name="connsiteX3" fmla="*/ 971550 w 971550"/>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971550" h="528108" extrusionOk="0">
              <a:moveTo>
                <a:pt x="0" y="4233"/>
              </a:moveTo>
              <a:cubicBezTo>
                <a:pt x="227362" y="-8336"/>
                <a:pt x="448162" y="-22126"/>
                <a:pt x="608353" y="42333"/>
              </a:cubicBezTo>
              <a:cubicBezTo>
                <a:pt x="761092" y="109632"/>
                <a:pt x="858927" y="227315"/>
                <a:pt x="907990" y="309033"/>
              </a:cubicBezTo>
              <a:cubicBezTo>
                <a:pt x="960008" y="391872"/>
                <a:pt x="961575" y="458033"/>
                <a:pt x="971550" y="528108"/>
              </a:cubicBezTo>
            </a:path>
          </a:pathLst>
        </a:custGeom>
        <a:noFill/>
        <a:ln w="19050">
          <a:solidFill>
            <a:schemeClr val="bg2">
              <a:lumMod val="50000"/>
            </a:schemeClr>
          </a:solidFill>
          <a:headEnd type="arrow" w="med" len="med"/>
          <a:tailEnd type="none" w="med" len="med"/>
          <a:extLst>
            <a:ext uri="{C807C97D-BFC1-408E-A445-0C87EB9F89A2}">
              <ask:lineSketchStyleProps xmlns:ask="http://schemas.microsoft.com/office/drawing/2018/sketchyshapes" sd="2385780348">
                <a:custGeom>
                  <a:avLst/>
                  <a:gdLst>
                    <a:gd name="connsiteX0" fmla="*/ 0 w 1019175"/>
                    <a:gd name="connsiteY0" fmla="*/ 4233 h 528108"/>
                    <a:gd name="connsiteX1" fmla="*/ 638175 w 1019175"/>
                    <a:gd name="connsiteY1" fmla="*/ 42333 h 528108"/>
                    <a:gd name="connsiteX2" fmla="*/ 952500 w 1019175"/>
                    <a:gd name="connsiteY2" fmla="*/ 309033 h 528108"/>
                    <a:gd name="connsiteX3" fmla="*/ 1019175 w 1019175"/>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1019175" h="528108">
                      <a:moveTo>
                        <a:pt x="0" y="4233"/>
                      </a:moveTo>
                      <a:cubicBezTo>
                        <a:pt x="239712" y="-2117"/>
                        <a:pt x="479425" y="-8467"/>
                        <a:pt x="638175" y="42333"/>
                      </a:cubicBezTo>
                      <a:cubicBezTo>
                        <a:pt x="796925" y="93133"/>
                        <a:pt x="889000" y="228071"/>
                        <a:pt x="952500" y="309033"/>
                      </a:cubicBezTo>
                      <a:cubicBezTo>
                        <a:pt x="1016000" y="389995"/>
                        <a:pt x="1017587" y="459051"/>
                        <a:pt x="1019175" y="52810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0449A37-C818-4900-AD0D-F4AB30CD1EC1}"/>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3739E49-F7E9-4775-BC5E-7C9EFD56BAE8}"/>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7F9D9E4-B12A-4E3F-851D-E0EFE5A0D7E0}"/>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D7976BD4-366E-4AC7-A77F-4CF39EFEF510}"/>
            </a:ext>
          </a:extLst>
        </xdr:cNvPr>
        <xdr:cNvSpPr txBox="1"/>
      </xdr:nvSpPr>
      <xdr:spPr>
        <a:xfrm>
          <a:off x="645795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5EE3DE17-22CF-4166-BD52-2EC171366C8C}"/>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B94F66EA-7800-4975-9B5A-638AB117F9DC}"/>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CB43AFA-4F7A-4F82-AF50-42FD1FDA81C4}"/>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FE924863-EFA2-40CE-8DA4-F4B1095E045C}"/>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0FE0A1E-C239-4B2C-8F05-6C78F2ACCD1E}"/>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53540369-1D1A-4594-89EB-DB273DF67785}"/>
            </a:ext>
          </a:extLst>
        </xdr:cNvPr>
        <xdr:cNvSpPr txBox="1"/>
      </xdr:nvSpPr>
      <xdr:spPr>
        <a:xfrm>
          <a:off x="6486525"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DD6362-4205-4CBE-84AD-E7A09FBBD2F6}" name="Overzichtwerkpakketten" displayName="Overzichtwerkpakketten" ref="B9:C19" totalsRowShown="0" headerRowDxfId="446" dataDxfId="444" headerRowBorderDxfId="445">
  <tableColumns count="2">
    <tableColumn id="1" xr3:uid="{95532D70-453C-407A-81D3-F246B7D197EE}" name="Werkpakketnummer" dataDxfId="443" dataCellStyle="Standaard 2"/>
    <tableColumn id="2" xr3:uid="{47FE1DF0-8885-4122-BEF9-C7C645615605}" name="Werkpakketnaam" dataDxfId="442"/>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D4CBD-2F29-414A-8AC7-283CD7AE50B1}" name="Keuze_Kostensoort" displayName="Keuze_Kostensoort" ref="K1:P11" totalsRowShown="0">
  <autoFilter ref="K1:P11" xr:uid="{884D4CBD-2F29-414A-8AC7-283CD7AE50B1}"/>
  <tableColumns count="6">
    <tableColumn id="1" xr3:uid="{820113B4-A6FC-4E9E-917B-7638B2C52F60}" name="Optie 1"/>
    <tableColumn id="2" xr3:uid="{D9EE2809-4D02-4E7A-9564-F22FA8D0564F}" name="Optie 1K"/>
    <tableColumn id="3" xr3:uid="{8D2D508B-ABCD-4113-B901-448AEB0FB7FA}" name="Optie 2" dataDxfId="441"/>
    <tableColumn id="4" xr3:uid="{5DA6E923-448D-4E43-A486-E41B785A6EF7}" name="Optie 2K" dataDxfId="440"/>
    <tableColumn id="5" xr3:uid="{0D650C47-5802-4EA3-9315-AFB8853706B6}" name="Optie 3" dataDxfId="439"/>
    <tableColumn id="6" xr3:uid="{DB508A11-FD8D-4FF4-870B-751FD362640B}" name="Optie 3K"/>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105FB6-6031-4E73-B898-62446F77353B}" name="Alle_Kostensoorten" displayName="Alle_Kostensoorten" ref="G1:I12" totalsRowShown="0">
  <autoFilter ref="G1:I12" xr:uid="{12105FB6-6031-4E73-B898-62446F77353B}"/>
  <sortState xmlns:xlrd2="http://schemas.microsoft.com/office/spreadsheetml/2017/richdata2" ref="G2:I12">
    <sortCondition ref="I1:I12"/>
  </sortState>
  <tableColumns count="3">
    <tableColumn id="1" xr3:uid="{51FBF978-037F-45CE-B133-EF97F665A5CC}" name="Kostensoorten"/>
    <tableColumn id="2" xr3:uid="{549FD609-C3C6-4E17-A7FA-4BCF85BDDE53}" name="Toelichting" dataDxfId="438"/>
    <tableColumn id="3" xr3:uid="{C6694730-3D38-42A4-B7A1-DEDA706747BB}" name="Volgorde" dataDxfId="43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081816-A177-401C-9A48-5CE6A05146FE}" name="Type" displayName="Type" ref="A1:A20" totalsRowShown="0">
  <autoFilter ref="A1:A20" xr:uid="{03081816-A177-401C-9A48-5CE6A05146FE}"/>
  <sortState xmlns:xlrd2="http://schemas.microsoft.com/office/spreadsheetml/2017/richdata2" ref="A2:A18">
    <sortCondition ref="A2:A11"/>
  </sortState>
  <tableColumns count="1">
    <tableColumn id="1" xr3:uid="{2036E5DB-D712-40B9-B445-B46A6F8D21EB}" name="Type organisati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1834A2-1CFF-4CC3-A312-36A6C6106F0A}" name="Omvang" displayName="Omvang" ref="C1:C6" totalsRowShown="0">
  <autoFilter ref="C1:C6" xr:uid="{601834A2-1CFF-4CC3-A312-36A6C6106F0A}"/>
  <tableColumns count="1">
    <tableColumn id="1" xr3:uid="{23F746A6-B8D4-4B2A-B4F5-DAB866880DE5}" name="Omvang organisati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B650C28-2FAB-4CB2-90DC-5F057D50591B}" name="NN_Werkpakket" displayName="NN_Werkpakket" ref="X1:X11" totalsRowShown="0" headerRowDxfId="436" dataDxfId="435">
  <autoFilter ref="X1:X11" xr:uid="{9B650C28-2FAB-4CB2-90DC-5F057D50591B}"/>
  <tableColumns count="1">
    <tableColumn id="1" xr3:uid="{FB9C9853-A4F0-482F-B657-836999968AF4}" name="Nummer en naam werkpakket" dataDxfId="434">
      <calculatedColumnFormula>IF(AND(Projectinformatie!B10="",Projectinformatie!C10="")," ",CONCATENATE(Projectinformatie!B10," - ",Projectinformatie!C10))</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DD9D2-F1CE-438E-81DC-EAA319BB0937}" name="Keuzeopties" displayName="Keuzeopties" ref="R1:T4" totalsRowShown="0">
  <autoFilter ref="R1:T4" xr:uid="{0A2DD9D2-F1CE-438E-81DC-EAA319BB0937}"/>
  <tableColumns count="3">
    <tableColumn id="1" xr3:uid="{4C96BC9C-7F1C-4F41-99B3-B945610AC8B5}" name="Keuzeopties"/>
    <tableColumn id="2" xr3:uid="{AA657E4C-C050-4899-B741-9BAC8736FAA5}" name="Consequentie" dataDxfId="433">
      <calculatedColumnFormula>"Op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calculatedColumnFormula>
    </tableColumn>
    <tableColumn id="4" xr3:uid="{D1EDA658-CC41-405A-8AF3-EBE2435C9A2F}" name="Optie" dataDxfId="43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CC3CA9-D8DF-43C0-B3D0-0D65BB7479F9}" name="Staatssteunartikel" displayName="Staatssteunartikel" ref="E1:E5" totalsRowShown="0">
  <autoFilter ref="E1:E5" xr:uid="{10CC3CA9-D8DF-43C0-B3D0-0D65BB7479F9}"/>
  <tableColumns count="1">
    <tableColumn id="1" xr3:uid="{E014DACD-EED1-4C2A-A03F-F086E5FB43DB}" name="Staatssteunartikel"/>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220FE0-E2FD-4B37-AEC4-396A72FFBC69}" name="Werkpakketnummer" displayName="Werkpakketnummer" ref="V1:V11" totalsRowShown="0" headerRowDxfId="431" dataDxfId="430">
  <autoFilter ref="V1:V11" xr:uid="{32220FE0-E2FD-4B37-AEC4-396A72FFBC69}"/>
  <tableColumns count="1">
    <tableColumn id="1" xr3:uid="{6328D26C-C405-48A6-A8BE-C72DEEA276EA}" name="Werkpakketnummer" dataDxfId="429"/>
  </tableColumns>
  <tableStyleInfo name="TableStyleLight9"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6.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C5CB-630C-439D-8F44-2206EF62CB68}">
  <sheetPr codeName="Sheet1">
    <pageSetUpPr fitToPage="1"/>
  </sheetPr>
  <dimension ref="B2:D34"/>
  <sheetViews>
    <sheetView showGridLines="0" tabSelected="1" zoomScaleNormal="100" workbookViewId="0">
      <selection activeCell="F17" sqref="F17"/>
    </sheetView>
  </sheetViews>
  <sheetFormatPr defaultColWidth="8.81640625" defaultRowHeight="14.5" x14ac:dyDescent="0.35"/>
  <cols>
    <col min="1" max="1" width="3.1796875" customWidth="1"/>
    <col min="2" max="2" width="46" customWidth="1"/>
    <col min="3" max="3" width="154.26953125" customWidth="1"/>
  </cols>
  <sheetData>
    <row r="2" spans="2:2" ht="20.5" x14ac:dyDescent="0.45">
      <c r="B2" s="113" t="s">
        <v>0</v>
      </c>
    </row>
    <row r="3" spans="2:2" x14ac:dyDescent="0.35">
      <c r="B3" s="24" t="s">
        <v>1</v>
      </c>
    </row>
    <row r="16" spans="2:2" ht="160.4" customHeight="1" x14ac:dyDescent="0.35"/>
    <row r="17" spans="2:4" ht="69" customHeight="1" x14ac:dyDescent="0.35"/>
    <row r="18" spans="2:4" ht="15" thickBot="1" x14ac:dyDescent="0.4">
      <c r="B18" s="114" t="s">
        <v>2</v>
      </c>
      <c r="C18" s="114" t="s">
        <v>3</v>
      </c>
      <c r="D18" s="2"/>
    </row>
    <row r="19" spans="2:4" ht="15" thickTop="1" x14ac:dyDescent="0.35">
      <c r="B19" s="251" t="s">
        <v>4</v>
      </c>
      <c r="C19" s="251"/>
      <c r="D19" s="2"/>
    </row>
    <row r="20" spans="2:4" ht="27" x14ac:dyDescent="0.35">
      <c r="B20" s="115" t="s">
        <v>5</v>
      </c>
      <c r="C20" s="116" t="s">
        <v>6</v>
      </c>
    </row>
    <row r="21" spans="2:4" ht="40.5" x14ac:dyDescent="0.35">
      <c r="B21" s="115" t="s">
        <v>7</v>
      </c>
      <c r="C21" s="116" t="s">
        <v>8</v>
      </c>
    </row>
    <row r="22" spans="2:4" ht="80.25" customHeight="1" x14ac:dyDescent="0.35">
      <c r="B22" s="115" t="s">
        <v>9</v>
      </c>
      <c r="C22" s="116" t="s">
        <v>10</v>
      </c>
    </row>
    <row r="23" spans="2:4" ht="41" thickBot="1" x14ac:dyDescent="0.4">
      <c r="B23" s="115" t="s">
        <v>11</v>
      </c>
      <c r="C23" s="116" t="s">
        <v>12</v>
      </c>
    </row>
    <row r="24" spans="2:4" ht="15" thickTop="1" x14ac:dyDescent="0.35">
      <c r="B24" s="251" t="s">
        <v>13</v>
      </c>
      <c r="C24" s="251"/>
    </row>
    <row r="25" spans="2:4" ht="54" x14ac:dyDescent="0.35">
      <c r="B25" s="115" t="s">
        <v>14</v>
      </c>
      <c r="C25" s="116" t="s">
        <v>15</v>
      </c>
    </row>
    <row r="26" spans="2:4" ht="141.75" customHeight="1" x14ac:dyDescent="0.35">
      <c r="B26" s="115" t="s">
        <v>16</v>
      </c>
      <c r="C26" s="117" t="s">
        <v>17</v>
      </c>
    </row>
    <row r="27" spans="2:4" ht="32.15" customHeight="1" x14ac:dyDescent="0.35">
      <c r="B27" s="115" t="s">
        <v>18</v>
      </c>
      <c r="C27" s="116" t="s">
        <v>19</v>
      </c>
    </row>
    <row r="28" spans="2:4" ht="27.5" thickBot="1" x14ac:dyDescent="0.4">
      <c r="B28" s="115" t="s">
        <v>20</v>
      </c>
      <c r="C28" s="116" t="s">
        <v>21</v>
      </c>
    </row>
    <row r="29" spans="2:4" ht="15" thickTop="1" x14ac:dyDescent="0.35">
      <c r="B29" s="251" t="s">
        <v>22</v>
      </c>
      <c r="C29" s="251"/>
    </row>
    <row r="30" spans="2:4" ht="40.5" x14ac:dyDescent="0.35">
      <c r="B30" s="115" t="s">
        <v>23</v>
      </c>
      <c r="C30" s="116" t="s">
        <v>24</v>
      </c>
    </row>
    <row r="31" spans="2:4" ht="46.4" customHeight="1" x14ac:dyDescent="0.35">
      <c r="B31" s="115" t="s">
        <v>25</v>
      </c>
      <c r="C31" s="116" t="s">
        <v>26</v>
      </c>
    </row>
    <row r="32" spans="2:4" x14ac:dyDescent="0.35">
      <c r="B32" s="1"/>
      <c r="C32" s="1"/>
    </row>
    <row r="33" spans="2:3" x14ac:dyDescent="0.35">
      <c r="B33" s="1"/>
      <c r="C33" s="1"/>
    </row>
    <row r="34" spans="2:3" x14ac:dyDescent="0.35">
      <c r="B34" s="1"/>
      <c r="C34" s="1"/>
    </row>
  </sheetData>
  <mergeCells count="3">
    <mergeCell ref="B19:C19"/>
    <mergeCell ref="B24:C24"/>
    <mergeCell ref="B29:C29"/>
  </mergeCells>
  <pageMargins left="0.7" right="0.7" top="0.75" bottom="0.75" header="0.3" footer="0.3"/>
  <pageSetup paperSize="9" scale="61" fitToHeight="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E997-A79B-4C7C-8D85-D1391742B45F}">
  <sheetPr codeName="Sheet10">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126</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335" priority="1" stopIfTrue="1">
      <formula>$A$16=0</formula>
    </cfRule>
  </conditionalFormatting>
  <conditionalFormatting sqref="B29:C29">
    <cfRule type="expression" dxfId="334" priority="42">
      <formula>LEFT($C$29,3)="Let"</formula>
    </cfRule>
  </conditionalFormatting>
  <conditionalFormatting sqref="B33:C33 B36:F62">
    <cfRule type="expression" dxfId="333" priority="27">
      <formula>$A$33="nvt"</formula>
    </cfRule>
  </conditionalFormatting>
  <conditionalFormatting sqref="B65:C65 B68:G94">
    <cfRule type="expression" dxfId="332" priority="28">
      <formula>$A$65="nvt"</formula>
    </cfRule>
  </conditionalFormatting>
  <conditionalFormatting sqref="B97:C97 B100:G126">
    <cfRule type="expression" dxfId="331" priority="25">
      <formula>$A$97="nvt"</formula>
    </cfRule>
  </conditionalFormatting>
  <conditionalFormatting sqref="B129:C129">
    <cfRule type="expression" dxfId="330" priority="23">
      <formula>$A$129="nvt"</formula>
    </cfRule>
  </conditionalFormatting>
  <conditionalFormatting sqref="B132:C143">
    <cfRule type="expression" dxfId="329" priority="38">
      <formula>$A$129="nvt"</formula>
    </cfRule>
  </conditionalFormatting>
  <conditionalFormatting sqref="B146:C146">
    <cfRule type="expression" dxfId="328" priority="21">
      <formula>$A$146="nvt"</formula>
    </cfRule>
  </conditionalFormatting>
  <conditionalFormatting sqref="B162:C162">
    <cfRule type="expression" dxfId="327" priority="19">
      <formula>$A$162="nvt"</formula>
    </cfRule>
  </conditionalFormatting>
  <conditionalFormatting sqref="B196:C196">
    <cfRule type="expression" dxfId="326" priority="17">
      <formula>$A$196="nvt"</formula>
    </cfRule>
  </conditionalFormatting>
  <conditionalFormatting sqref="B214:C225">
    <cfRule type="expression" dxfId="325" priority="35">
      <formula>$A$211="nvt"</formula>
    </cfRule>
  </conditionalFormatting>
  <conditionalFormatting sqref="B228:C228 B231:F258">
    <cfRule type="expression" dxfId="324" priority="13">
      <formula>$A$228="nvt"</formula>
    </cfRule>
  </conditionalFormatting>
  <conditionalFormatting sqref="B261:C261 B264:G290">
    <cfRule type="expression" dxfId="323" priority="11">
      <formula>$A$261="nvt"</formula>
    </cfRule>
  </conditionalFormatting>
  <conditionalFormatting sqref="B17:D26">
    <cfRule type="expression" dxfId="322" priority="32">
      <formula>$A17=0</formula>
    </cfRule>
  </conditionalFormatting>
  <conditionalFormatting sqref="B211:E211">
    <cfRule type="expression" dxfId="321" priority="7">
      <formula>$A$211="nvt"</formula>
    </cfRule>
  </conditionalFormatting>
  <conditionalFormatting sqref="B149:I159">
    <cfRule type="expression" dxfId="320" priority="2">
      <formula>$A$146="nvt"</formula>
    </cfRule>
  </conditionalFormatting>
  <conditionalFormatting sqref="B165:I193">
    <cfRule type="expression" dxfId="319" priority="4">
      <formula>$A$162="nvt"</formula>
    </cfRule>
  </conditionalFormatting>
  <conditionalFormatting sqref="B199:I208">
    <cfRule type="expression" dxfId="318" priority="36">
      <formula>$A$196="nvt"</formula>
    </cfRule>
  </conditionalFormatting>
  <conditionalFormatting sqref="C309">
    <cfRule type="cellIs" dxfId="317" priority="31" operator="notEqual">
      <formula>"JA"</formula>
    </cfRule>
  </conditionalFormatting>
  <conditionalFormatting sqref="C332">
    <cfRule type="cellIs" dxfId="316" priority="9" operator="notEqual">
      <formula>"JA"</formula>
    </cfRule>
  </conditionalFormatting>
  <conditionalFormatting sqref="D305">
    <cfRule type="expression" dxfId="315" priority="6">
      <formula>C309&lt;&gt;"JA"</formula>
    </cfRule>
  </conditionalFormatting>
  <dataValidations count="5">
    <dataValidation type="list" allowBlank="1" showInputMessage="1" showErrorMessage="1" sqref="B69:B93 B232:B257 B101:B125 B150:B158 B37:B61 B200:B207 B166:B192 B265:B289" xr:uid="{2A4370C2-2A14-44DE-A238-E3D8602BC865}">
      <formula1>K_Werkpakket</formula1>
    </dataValidation>
    <dataValidation type="list" allowBlank="1" showInputMessage="1" showErrorMessage="1" sqref="C6" xr:uid="{8E65E26E-090D-4E79-BE0C-6FCC995C6FD1}">
      <formula1>K_Type</formula1>
    </dataValidation>
    <dataValidation type="list" allowBlank="1" showInputMessage="1" showErrorMessage="1" sqref="C7" xr:uid="{876B0BBF-1606-4A34-B6FB-8BFDEF633350}">
      <formula1>K_Omvang</formula1>
    </dataValidation>
    <dataValidation type="list" allowBlank="1" showInputMessage="1" showErrorMessage="1" sqref="C318:C327" xr:uid="{9F5CE003-9022-4376-AE51-BF295746FE88}">
      <formula1>K_Staatssteunartikel</formula1>
    </dataValidation>
    <dataValidation type="list" allowBlank="1" showInputMessage="1" showErrorMessage="1" sqref="C195" xr:uid="{96810883-7B17-42D7-BF5D-2C415E22373E}">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14F1E-F648-471F-BDD9-087FC153A8E2}">
  <sheetPr codeName="Sheet11">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127</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314" priority="1" stopIfTrue="1">
      <formula>$A$16=0</formula>
    </cfRule>
  </conditionalFormatting>
  <conditionalFormatting sqref="B29:C29">
    <cfRule type="expression" dxfId="313" priority="42">
      <formula>LEFT($C$29,3)="Let"</formula>
    </cfRule>
  </conditionalFormatting>
  <conditionalFormatting sqref="B33:C33 B36:F62">
    <cfRule type="expression" dxfId="312" priority="27">
      <formula>$A$33="nvt"</formula>
    </cfRule>
  </conditionalFormatting>
  <conditionalFormatting sqref="B65:C65 B68:G94">
    <cfRule type="expression" dxfId="311" priority="28">
      <formula>$A$65="nvt"</formula>
    </cfRule>
  </conditionalFormatting>
  <conditionalFormatting sqref="B97:C97 B100:G126">
    <cfRule type="expression" dxfId="310" priority="25">
      <formula>$A$97="nvt"</formula>
    </cfRule>
  </conditionalFormatting>
  <conditionalFormatting sqref="B129:C129">
    <cfRule type="expression" dxfId="309" priority="23">
      <formula>$A$129="nvt"</formula>
    </cfRule>
  </conditionalFormatting>
  <conditionalFormatting sqref="B132:C143">
    <cfRule type="expression" dxfId="308" priority="38">
      <formula>$A$129="nvt"</formula>
    </cfRule>
  </conditionalFormatting>
  <conditionalFormatting sqref="B146:C146">
    <cfRule type="expression" dxfId="307" priority="21">
      <formula>$A$146="nvt"</formula>
    </cfRule>
  </conditionalFormatting>
  <conditionalFormatting sqref="B162:C162">
    <cfRule type="expression" dxfId="306" priority="19">
      <formula>$A$162="nvt"</formula>
    </cfRule>
  </conditionalFormatting>
  <conditionalFormatting sqref="B196:C196">
    <cfRule type="expression" dxfId="305" priority="17">
      <formula>$A$196="nvt"</formula>
    </cfRule>
  </conditionalFormatting>
  <conditionalFormatting sqref="B214:C225">
    <cfRule type="expression" dxfId="304" priority="35">
      <formula>$A$211="nvt"</formula>
    </cfRule>
  </conditionalFormatting>
  <conditionalFormatting sqref="B228:C228 B231:F258">
    <cfRule type="expression" dxfId="303" priority="13">
      <formula>$A$228="nvt"</formula>
    </cfRule>
  </conditionalFormatting>
  <conditionalFormatting sqref="B261:C261 B264:G290">
    <cfRule type="expression" dxfId="302" priority="11">
      <formula>$A$261="nvt"</formula>
    </cfRule>
  </conditionalFormatting>
  <conditionalFormatting sqref="B17:D26">
    <cfRule type="expression" dxfId="301" priority="32">
      <formula>$A17=0</formula>
    </cfRule>
  </conditionalFormatting>
  <conditionalFormatting sqref="B211:E211">
    <cfRule type="expression" dxfId="300" priority="7">
      <formula>$A$211="nvt"</formula>
    </cfRule>
  </conditionalFormatting>
  <conditionalFormatting sqref="B149:I159">
    <cfRule type="expression" dxfId="299" priority="2">
      <formula>$A$146="nvt"</formula>
    </cfRule>
  </conditionalFormatting>
  <conditionalFormatting sqref="B165:I193">
    <cfRule type="expression" dxfId="298" priority="4">
      <formula>$A$162="nvt"</formula>
    </cfRule>
  </conditionalFormatting>
  <conditionalFormatting sqref="B199:I208">
    <cfRule type="expression" dxfId="297" priority="36">
      <formula>$A$196="nvt"</formula>
    </cfRule>
  </conditionalFormatting>
  <conditionalFormatting sqref="C309">
    <cfRule type="cellIs" dxfId="296" priority="31" operator="notEqual">
      <formula>"JA"</formula>
    </cfRule>
  </conditionalFormatting>
  <conditionalFormatting sqref="C332">
    <cfRule type="cellIs" dxfId="295" priority="9" operator="notEqual">
      <formula>"JA"</formula>
    </cfRule>
  </conditionalFormatting>
  <conditionalFormatting sqref="D305">
    <cfRule type="expression" dxfId="294" priority="6">
      <formula>C309&lt;&gt;"JA"</formula>
    </cfRule>
  </conditionalFormatting>
  <dataValidations count="5">
    <dataValidation type="list" allowBlank="1" showInputMessage="1" showErrorMessage="1" sqref="C195" xr:uid="{B349D460-CA7F-48DD-AC89-480E4827A986}">
      <formula1>#REF!</formula1>
    </dataValidation>
    <dataValidation type="list" allowBlank="1" showInputMessage="1" showErrorMessage="1" sqref="C318:C327" xr:uid="{5AE13F27-66F3-4352-9660-37E5B367C8B9}">
      <formula1>K_Staatssteunartikel</formula1>
    </dataValidation>
    <dataValidation type="list" allowBlank="1" showInputMessage="1" showErrorMessage="1" sqref="C7" xr:uid="{4645690A-CE5B-4FDC-AB18-E81D3600602C}">
      <formula1>K_Omvang</formula1>
    </dataValidation>
    <dataValidation type="list" allowBlank="1" showInputMessage="1" showErrorMessage="1" sqref="C6" xr:uid="{58311A34-93DF-4C71-8EAC-900C8129E3D1}">
      <formula1>K_Type</formula1>
    </dataValidation>
    <dataValidation type="list" allowBlank="1" showInputMessage="1" showErrorMessage="1" sqref="B69:B93 B232:B257 B101:B125 B150:B158 B37:B61 B200:B207 B166:B192 B265:B289" xr:uid="{AEF77E85-F04A-4ACB-94F6-EFCA38C284CF}">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2A34-06D4-41E2-BAC0-778FE02ED33B}">
  <sheetPr codeName="Sheet12">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128</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93" priority="1" stopIfTrue="1">
      <formula>$A$16=0</formula>
    </cfRule>
  </conditionalFormatting>
  <conditionalFormatting sqref="B29:C29">
    <cfRule type="expression" dxfId="292" priority="42">
      <formula>LEFT($C$29,3)="Let"</formula>
    </cfRule>
  </conditionalFormatting>
  <conditionalFormatting sqref="B33:C33 B36:F62">
    <cfRule type="expression" dxfId="291" priority="27">
      <formula>$A$33="nvt"</formula>
    </cfRule>
  </conditionalFormatting>
  <conditionalFormatting sqref="B65:C65 B68:G94">
    <cfRule type="expression" dxfId="290" priority="28">
      <formula>$A$65="nvt"</formula>
    </cfRule>
  </conditionalFormatting>
  <conditionalFormatting sqref="B97:C97 B100:G126">
    <cfRule type="expression" dxfId="289" priority="25">
      <formula>$A$97="nvt"</formula>
    </cfRule>
  </conditionalFormatting>
  <conditionalFormatting sqref="B129:C129">
    <cfRule type="expression" dxfId="288" priority="23">
      <formula>$A$129="nvt"</formula>
    </cfRule>
  </conditionalFormatting>
  <conditionalFormatting sqref="B132:C143">
    <cfRule type="expression" dxfId="287" priority="38">
      <formula>$A$129="nvt"</formula>
    </cfRule>
  </conditionalFormatting>
  <conditionalFormatting sqref="B146:C146">
    <cfRule type="expression" dxfId="286" priority="21">
      <formula>$A$146="nvt"</formula>
    </cfRule>
  </conditionalFormatting>
  <conditionalFormatting sqref="B162:C162">
    <cfRule type="expression" dxfId="285" priority="19">
      <formula>$A$162="nvt"</formula>
    </cfRule>
  </conditionalFormatting>
  <conditionalFormatting sqref="B196:C196">
    <cfRule type="expression" dxfId="284" priority="17">
      <formula>$A$196="nvt"</formula>
    </cfRule>
  </conditionalFormatting>
  <conditionalFormatting sqref="B214:C225">
    <cfRule type="expression" dxfId="283" priority="35">
      <formula>$A$211="nvt"</formula>
    </cfRule>
  </conditionalFormatting>
  <conditionalFormatting sqref="B228:C228 B231:F258">
    <cfRule type="expression" dxfId="282" priority="13">
      <formula>$A$228="nvt"</formula>
    </cfRule>
  </conditionalFormatting>
  <conditionalFormatting sqref="B261:C261 B264:G290">
    <cfRule type="expression" dxfId="281" priority="11">
      <formula>$A$261="nvt"</formula>
    </cfRule>
  </conditionalFormatting>
  <conditionalFormatting sqref="B17:D26">
    <cfRule type="expression" dxfId="280" priority="32">
      <formula>$A17=0</formula>
    </cfRule>
  </conditionalFormatting>
  <conditionalFormatting sqref="B211:E211">
    <cfRule type="expression" dxfId="279" priority="7">
      <formula>$A$211="nvt"</formula>
    </cfRule>
  </conditionalFormatting>
  <conditionalFormatting sqref="B149:I159">
    <cfRule type="expression" dxfId="278" priority="2">
      <formula>$A$146="nvt"</formula>
    </cfRule>
  </conditionalFormatting>
  <conditionalFormatting sqref="B165:I193">
    <cfRule type="expression" dxfId="277" priority="4">
      <formula>$A$162="nvt"</formula>
    </cfRule>
  </conditionalFormatting>
  <conditionalFormatting sqref="B199:I208">
    <cfRule type="expression" dxfId="276" priority="36">
      <formula>$A$196="nvt"</formula>
    </cfRule>
  </conditionalFormatting>
  <conditionalFormatting sqref="C309">
    <cfRule type="cellIs" dxfId="275" priority="31" operator="notEqual">
      <formula>"JA"</formula>
    </cfRule>
  </conditionalFormatting>
  <conditionalFormatting sqref="C332">
    <cfRule type="cellIs" dxfId="274" priority="9" operator="notEqual">
      <formula>"JA"</formula>
    </cfRule>
  </conditionalFormatting>
  <conditionalFormatting sqref="D305">
    <cfRule type="expression" dxfId="273" priority="6">
      <formula>C309&lt;&gt;"JA"</formula>
    </cfRule>
  </conditionalFormatting>
  <dataValidations count="5">
    <dataValidation type="list" allowBlank="1" showInputMessage="1" showErrorMessage="1" sqref="C195" xr:uid="{5F469226-06C5-47F9-A636-C37244C57223}">
      <formula1>#REF!</formula1>
    </dataValidation>
    <dataValidation type="list" allowBlank="1" showInputMessage="1" showErrorMessage="1" sqref="C318:C327" xr:uid="{8E533CF5-C82B-4BD3-BE74-92FAE912A6D9}">
      <formula1>K_Staatssteunartikel</formula1>
    </dataValidation>
    <dataValidation type="list" allowBlank="1" showInputMessage="1" showErrorMessage="1" sqref="C7" xr:uid="{2BE9BB63-3478-44C6-8070-84E38B15C061}">
      <formula1>K_Omvang</formula1>
    </dataValidation>
    <dataValidation type="list" allowBlank="1" showInputMessage="1" showErrorMessage="1" sqref="C6" xr:uid="{BCE7A2F0-E318-4925-BE4F-1370842842D4}">
      <formula1>K_Type</formula1>
    </dataValidation>
    <dataValidation type="list" allowBlank="1" showInputMessage="1" showErrorMessage="1" sqref="B69:B93 B232:B257 B101:B125 B150:B158 B37:B61 B200:B207 B166:B192 B265:B289" xr:uid="{53952044-57D1-4B81-A832-908FC37BA122}">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7DE2C-FE2D-4DC1-B827-52D3F860D2B5}">
  <sheetPr codeName="Sheet13">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129</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72" priority="1" stopIfTrue="1">
      <formula>$A$16=0</formula>
    </cfRule>
  </conditionalFormatting>
  <conditionalFormatting sqref="B29:C29">
    <cfRule type="expression" dxfId="271" priority="42">
      <formula>LEFT($C$29,3)="Let"</formula>
    </cfRule>
  </conditionalFormatting>
  <conditionalFormatting sqref="B33:C33 B36:F62">
    <cfRule type="expression" dxfId="270" priority="27">
      <formula>$A$33="nvt"</formula>
    </cfRule>
  </conditionalFormatting>
  <conditionalFormatting sqref="B65:C65 B68:G94">
    <cfRule type="expression" dxfId="269" priority="28">
      <formula>$A$65="nvt"</formula>
    </cfRule>
  </conditionalFormatting>
  <conditionalFormatting sqref="B97:C97 B100:G126">
    <cfRule type="expression" dxfId="268" priority="25">
      <formula>$A$97="nvt"</formula>
    </cfRule>
  </conditionalFormatting>
  <conditionalFormatting sqref="B129:C129">
    <cfRule type="expression" dxfId="267" priority="23">
      <formula>$A$129="nvt"</formula>
    </cfRule>
  </conditionalFormatting>
  <conditionalFormatting sqref="B132:C143">
    <cfRule type="expression" dxfId="266" priority="38">
      <formula>$A$129="nvt"</formula>
    </cfRule>
  </conditionalFormatting>
  <conditionalFormatting sqref="B146:C146">
    <cfRule type="expression" dxfId="265" priority="21">
      <formula>$A$146="nvt"</formula>
    </cfRule>
  </conditionalFormatting>
  <conditionalFormatting sqref="B162:C162">
    <cfRule type="expression" dxfId="264" priority="19">
      <formula>$A$162="nvt"</formula>
    </cfRule>
  </conditionalFormatting>
  <conditionalFormatting sqref="B196:C196">
    <cfRule type="expression" dxfId="263" priority="17">
      <formula>$A$196="nvt"</formula>
    </cfRule>
  </conditionalFormatting>
  <conditionalFormatting sqref="B214:C225">
    <cfRule type="expression" dxfId="262" priority="35">
      <formula>$A$211="nvt"</formula>
    </cfRule>
  </conditionalFormatting>
  <conditionalFormatting sqref="B228:C228 B231:F258">
    <cfRule type="expression" dxfId="261" priority="13">
      <formula>$A$228="nvt"</formula>
    </cfRule>
  </conditionalFormatting>
  <conditionalFormatting sqref="B261:C261 B264:G290">
    <cfRule type="expression" dxfId="260" priority="11">
      <formula>$A$261="nvt"</formula>
    </cfRule>
  </conditionalFormatting>
  <conditionalFormatting sqref="B17:D26">
    <cfRule type="expression" dxfId="259" priority="32">
      <formula>$A17=0</formula>
    </cfRule>
  </conditionalFormatting>
  <conditionalFormatting sqref="B211:E211">
    <cfRule type="expression" dxfId="258" priority="7">
      <formula>$A$211="nvt"</formula>
    </cfRule>
  </conditionalFormatting>
  <conditionalFormatting sqref="B149:I159">
    <cfRule type="expression" dxfId="257" priority="2">
      <formula>$A$146="nvt"</formula>
    </cfRule>
  </conditionalFormatting>
  <conditionalFormatting sqref="B165:I193">
    <cfRule type="expression" dxfId="256" priority="4">
      <formula>$A$162="nvt"</formula>
    </cfRule>
  </conditionalFormatting>
  <conditionalFormatting sqref="B199:I208">
    <cfRule type="expression" dxfId="255" priority="36">
      <formula>$A$196="nvt"</formula>
    </cfRule>
  </conditionalFormatting>
  <conditionalFormatting sqref="C309">
    <cfRule type="cellIs" dxfId="254" priority="31" operator="notEqual">
      <formula>"JA"</formula>
    </cfRule>
  </conditionalFormatting>
  <conditionalFormatting sqref="C332">
    <cfRule type="cellIs" dxfId="253" priority="9" operator="notEqual">
      <formula>"JA"</formula>
    </cfRule>
  </conditionalFormatting>
  <conditionalFormatting sqref="D305">
    <cfRule type="expression" dxfId="252" priority="6">
      <formula>C309&lt;&gt;"JA"</formula>
    </cfRule>
  </conditionalFormatting>
  <dataValidations count="5">
    <dataValidation type="list" allowBlank="1" showInputMessage="1" showErrorMessage="1" sqref="C195" xr:uid="{4A9B28B1-5FF3-4622-BE5B-A95A9A057950}">
      <formula1>#REF!</formula1>
    </dataValidation>
    <dataValidation type="list" allowBlank="1" showInputMessage="1" showErrorMessage="1" sqref="C318:C327" xr:uid="{4BACFD78-5A0B-414D-9B90-07EEF2DF6477}">
      <formula1>K_Staatssteunartikel</formula1>
    </dataValidation>
    <dataValidation type="list" allowBlank="1" showInputMessage="1" showErrorMessage="1" sqref="C7" xr:uid="{0D692BF3-8EF3-4146-9595-14BDA6BB20FF}">
      <formula1>K_Omvang</formula1>
    </dataValidation>
    <dataValidation type="list" allowBlank="1" showInputMessage="1" showErrorMessage="1" sqref="C6" xr:uid="{A925ED17-EB9F-40F2-A4AC-38A8A6328B3A}">
      <formula1>K_Type</formula1>
    </dataValidation>
    <dataValidation type="list" allowBlank="1" showInputMessage="1" showErrorMessage="1" sqref="B69:B93 B232:B257 B101:B125 B150:B158 B37:B61 B200:B207 B166:B192 B265:B289" xr:uid="{D9D206C2-EB3C-4B39-A163-08D63E03C849}">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73E9-F6E0-460B-8966-8535DAB2B6A5}">
  <sheetPr codeName="Sheet14">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130</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51" priority="1" stopIfTrue="1">
      <formula>$A$16=0</formula>
    </cfRule>
  </conditionalFormatting>
  <conditionalFormatting sqref="B29:C29">
    <cfRule type="expression" dxfId="250" priority="42">
      <formula>LEFT($C$29,3)="Let"</formula>
    </cfRule>
  </conditionalFormatting>
  <conditionalFormatting sqref="B33:C33 B36:F62">
    <cfRule type="expression" dxfId="249" priority="27">
      <formula>$A$33="nvt"</formula>
    </cfRule>
  </conditionalFormatting>
  <conditionalFormatting sqref="B65:C65 B68:G94">
    <cfRule type="expression" dxfId="248" priority="28">
      <formula>$A$65="nvt"</formula>
    </cfRule>
  </conditionalFormatting>
  <conditionalFormatting sqref="B97:C97 B100:G126">
    <cfRule type="expression" dxfId="247" priority="25">
      <formula>$A$97="nvt"</formula>
    </cfRule>
  </conditionalFormatting>
  <conditionalFormatting sqref="B129:C129">
    <cfRule type="expression" dxfId="246" priority="23">
      <formula>$A$129="nvt"</formula>
    </cfRule>
  </conditionalFormatting>
  <conditionalFormatting sqref="B132:C143">
    <cfRule type="expression" dxfId="245" priority="38">
      <formula>$A$129="nvt"</formula>
    </cfRule>
  </conditionalFormatting>
  <conditionalFormatting sqref="B146:C146">
    <cfRule type="expression" dxfId="244" priority="21">
      <formula>$A$146="nvt"</formula>
    </cfRule>
  </conditionalFormatting>
  <conditionalFormatting sqref="B162:C162">
    <cfRule type="expression" dxfId="243" priority="19">
      <formula>$A$162="nvt"</formula>
    </cfRule>
  </conditionalFormatting>
  <conditionalFormatting sqref="B196:C196">
    <cfRule type="expression" dxfId="242" priority="17">
      <formula>$A$196="nvt"</formula>
    </cfRule>
  </conditionalFormatting>
  <conditionalFormatting sqref="B214:C225">
    <cfRule type="expression" dxfId="241" priority="35">
      <formula>$A$211="nvt"</formula>
    </cfRule>
  </conditionalFormatting>
  <conditionalFormatting sqref="B228:C228 B231:F258">
    <cfRule type="expression" dxfId="240" priority="13">
      <formula>$A$228="nvt"</formula>
    </cfRule>
  </conditionalFormatting>
  <conditionalFormatting sqref="B261:C261 B264:G290">
    <cfRule type="expression" dxfId="239" priority="11">
      <formula>$A$261="nvt"</formula>
    </cfRule>
  </conditionalFormatting>
  <conditionalFormatting sqref="B17:D26">
    <cfRule type="expression" dxfId="238" priority="32">
      <formula>$A17=0</formula>
    </cfRule>
  </conditionalFormatting>
  <conditionalFormatting sqref="B211:E211">
    <cfRule type="expression" dxfId="237" priority="7">
      <formula>$A$211="nvt"</formula>
    </cfRule>
  </conditionalFormatting>
  <conditionalFormatting sqref="B149:I159">
    <cfRule type="expression" dxfId="236" priority="2">
      <formula>$A$146="nvt"</formula>
    </cfRule>
  </conditionalFormatting>
  <conditionalFormatting sqref="B165:I193">
    <cfRule type="expression" dxfId="235" priority="4">
      <formula>$A$162="nvt"</formula>
    </cfRule>
  </conditionalFormatting>
  <conditionalFormatting sqref="B199:I208">
    <cfRule type="expression" dxfId="234" priority="36">
      <formula>$A$196="nvt"</formula>
    </cfRule>
  </conditionalFormatting>
  <conditionalFormatting sqref="C309">
    <cfRule type="cellIs" dxfId="233" priority="31" operator="notEqual">
      <formula>"JA"</formula>
    </cfRule>
  </conditionalFormatting>
  <conditionalFormatting sqref="C332">
    <cfRule type="cellIs" dxfId="232" priority="9" operator="notEqual">
      <formula>"JA"</formula>
    </cfRule>
  </conditionalFormatting>
  <conditionalFormatting sqref="D305">
    <cfRule type="expression" dxfId="231" priority="6">
      <formula>C309&lt;&gt;"JA"</formula>
    </cfRule>
  </conditionalFormatting>
  <dataValidations count="5">
    <dataValidation type="list" allowBlank="1" showInputMessage="1" showErrorMessage="1" sqref="B69:B93 B232:B257 B101:B125 B150:B158 B37:B61 B200:B207 B166:B192 B265:B289" xr:uid="{46F7C275-B2E4-4232-AACB-6D958DDD8B3D}">
      <formula1>K_Werkpakket</formula1>
    </dataValidation>
    <dataValidation type="list" allowBlank="1" showInputMessage="1" showErrorMessage="1" sqref="C6" xr:uid="{7C52CCD2-8F3F-4B10-BFEF-4029A7F99F5B}">
      <formula1>K_Type</formula1>
    </dataValidation>
    <dataValidation type="list" allowBlank="1" showInputMessage="1" showErrorMessage="1" sqref="C7" xr:uid="{694377C5-E820-4AD0-83FB-DDA7BC41101B}">
      <formula1>K_Omvang</formula1>
    </dataValidation>
    <dataValidation type="list" allowBlank="1" showInputMessage="1" showErrorMessage="1" sqref="C318:C327" xr:uid="{9237064F-99AB-4CE9-96A1-88071B2CCF2C}">
      <formula1>K_Staatssteunartikel</formula1>
    </dataValidation>
    <dataValidation type="list" allowBlank="1" showInputMessage="1" showErrorMessage="1" sqref="C195" xr:uid="{FFD76CF8-93EB-4611-AE50-E0321F84DF5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EDD97-9205-4561-B4D2-689B8F4A387E}">
  <sheetPr codeName="Sheet15">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131</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30" priority="1" stopIfTrue="1">
      <formula>$A$16=0</formula>
    </cfRule>
  </conditionalFormatting>
  <conditionalFormatting sqref="B29:C29">
    <cfRule type="expression" dxfId="229" priority="42">
      <formula>LEFT($C$29,3)="Let"</formula>
    </cfRule>
  </conditionalFormatting>
  <conditionalFormatting sqref="B33:C33 B36:F62">
    <cfRule type="expression" dxfId="228" priority="27">
      <formula>$A$33="nvt"</formula>
    </cfRule>
  </conditionalFormatting>
  <conditionalFormatting sqref="B65:C65 B68:G94">
    <cfRule type="expression" dxfId="227" priority="28">
      <formula>$A$65="nvt"</formula>
    </cfRule>
  </conditionalFormatting>
  <conditionalFormatting sqref="B97:C97 B100:G126">
    <cfRule type="expression" dxfId="226" priority="25">
      <formula>$A$97="nvt"</formula>
    </cfRule>
  </conditionalFormatting>
  <conditionalFormatting sqref="B129:C129">
    <cfRule type="expression" dxfId="225" priority="23">
      <formula>$A$129="nvt"</formula>
    </cfRule>
  </conditionalFormatting>
  <conditionalFormatting sqref="B132:C143">
    <cfRule type="expression" dxfId="224" priority="38">
      <formula>$A$129="nvt"</formula>
    </cfRule>
  </conditionalFormatting>
  <conditionalFormatting sqref="B146:C146">
    <cfRule type="expression" dxfId="223" priority="21">
      <formula>$A$146="nvt"</formula>
    </cfRule>
  </conditionalFormatting>
  <conditionalFormatting sqref="B162:C162">
    <cfRule type="expression" dxfId="222" priority="19">
      <formula>$A$162="nvt"</formula>
    </cfRule>
  </conditionalFormatting>
  <conditionalFormatting sqref="B196:C196">
    <cfRule type="expression" dxfId="221" priority="17">
      <formula>$A$196="nvt"</formula>
    </cfRule>
  </conditionalFormatting>
  <conditionalFormatting sqref="B214:C225">
    <cfRule type="expression" dxfId="220" priority="35">
      <formula>$A$211="nvt"</formula>
    </cfRule>
  </conditionalFormatting>
  <conditionalFormatting sqref="B228:C228 B231:F258">
    <cfRule type="expression" dxfId="219" priority="13">
      <formula>$A$228="nvt"</formula>
    </cfRule>
  </conditionalFormatting>
  <conditionalFormatting sqref="B261:C261 B264:G290">
    <cfRule type="expression" dxfId="218" priority="11">
      <formula>$A$261="nvt"</formula>
    </cfRule>
  </conditionalFormatting>
  <conditionalFormatting sqref="B17:D26">
    <cfRule type="expression" dxfId="217" priority="32">
      <formula>$A17=0</formula>
    </cfRule>
  </conditionalFormatting>
  <conditionalFormatting sqref="B211:E211">
    <cfRule type="expression" dxfId="216" priority="7">
      <formula>$A$211="nvt"</formula>
    </cfRule>
  </conditionalFormatting>
  <conditionalFormatting sqref="B149:I159">
    <cfRule type="expression" dxfId="215" priority="2">
      <formula>$A$146="nvt"</formula>
    </cfRule>
  </conditionalFormatting>
  <conditionalFormatting sqref="B165:I193">
    <cfRule type="expression" dxfId="214" priority="4">
      <formula>$A$162="nvt"</formula>
    </cfRule>
  </conditionalFormatting>
  <conditionalFormatting sqref="B199:I208">
    <cfRule type="expression" dxfId="213" priority="36">
      <formula>$A$196="nvt"</formula>
    </cfRule>
  </conditionalFormatting>
  <conditionalFormatting sqref="C309">
    <cfRule type="cellIs" dxfId="212" priority="31" operator="notEqual">
      <formula>"JA"</formula>
    </cfRule>
  </conditionalFormatting>
  <conditionalFormatting sqref="C332">
    <cfRule type="cellIs" dxfId="211" priority="9" operator="notEqual">
      <formula>"JA"</formula>
    </cfRule>
  </conditionalFormatting>
  <conditionalFormatting sqref="D305">
    <cfRule type="expression" dxfId="210" priority="6">
      <formula>C309&lt;&gt;"JA"</formula>
    </cfRule>
  </conditionalFormatting>
  <dataValidations count="5">
    <dataValidation type="list" allowBlank="1" showInputMessage="1" showErrorMessage="1" sqref="B69:B93 B232:B257 B101:B125 B150:B158 B37:B61 B200:B207 B166:B192 B265:B289" xr:uid="{D238139B-4810-4ABB-B4B8-35BD43DFC5A2}">
      <formula1>K_Werkpakket</formula1>
    </dataValidation>
    <dataValidation type="list" allowBlank="1" showInputMessage="1" showErrorMessage="1" sqref="C6" xr:uid="{9E61A0FE-B5E9-4E4D-AC23-497DDD1E88DB}">
      <formula1>K_Type</formula1>
    </dataValidation>
    <dataValidation type="list" allowBlank="1" showInputMessage="1" showErrorMessage="1" sqref="C7" xr:uid="{00CBD514-E23D-47FB-8E5E-B53DA3C5C69A}">
      <formula1>K_Omvang</formula1>
    </dataValidation>
    <dataValidation type="list" allowBlank="1" showInputMessage="1" showErrorMessage="1" sqref="C318:C327" xr:uid="{9CB88C26-8CDD-4D9C-B2D7-83EBD1772A66}">
      <formula1>K_Staatssteunartikel</formula1>
    </dataValidation>
    <dataValidation type="list" allowBlank="1" showInputMessage="1" showErrorMessage="1" sqref="C195" xr:uid="{903F00CC-F7E4-4D46-B154-FCFC456A8A6B}">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ED64-7649-4B97-9AF5-9365FF6647F4}">
  <sheetPr codeName="Sheet16">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132</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09" priority="1" stopIfTrue="1">
      <formula>$A$16=0</formula>
    </cfRule>
  </conditionalFormatting>
  <conditionalFormatting sqref="B29:C29">
    <cfRule type="expression" dxfId="208" priority="42">
      <formula>LEFT($C$29,3)="Let"</formula>
    </cfRule>
  </conditionalFormatting>
  <conditionalFormatting sqref="B33:C33 B36:F62">
    <cfRule type="expression" dxfId="207" priority="27">
      <formula>$A$33="nvt"</formula>
    </cfRule>
  </conditionalFormatting>
  <conditionalFormatting sqref="B65:C65 B68:G94">
    <cfRule type="expression" dxfId="206" priority="28">
      <formula>$A$65="nvt"</formula>
    </cfRule>
  </conditionalFormatting>
  <conditionalFormatting sqref="B97:C97 B100:G126">
    <cfRule type="expression" dxfId="205" priority="25">
      <formula>$A$97="nvt"</formula>
    </cfRule>
  </conditionalFormatting>
  <conditionalFormatting sqref="B129:C129">
    <cfRule type="expression" dxfId="204" priority="23">
      <formula>$A$129="nvt"</formula>
    </cfRule>
  </conditionalFormatting>
  <conditionalFormatting sqref="B132:C143">
    <cfRule type="expression" dxfId="203" priority="38">
      <formula>$A$129="nvt"</formula>
    </cfRule>
  </conditionalFormatting>
  <conditionalFormatting sqref="B146:C146">
    <cfRule type="expression" dxfId="202" priority="21">
      <formula>$A$146="nvt"</formula>
    </cfRule>
  </conditionalFormatting>
  <conditionalFormatting sqref="B162:C162">
    <cfRule type="expression" dxfId="201" priority="19">
      <formula>$A$162="nvt"</formula>
    </cfRule>
  </conditionalFormatting>
  <conditionalFormatting sqref="B196:C196">
    <cfRule type="expression" dxfId="200" priority="17">
      <formula>$A$196="nvt"</formula>
    </cfRule>
  </conditionalFormatting>
  <conditionalFormatting sqref="B214:C225">
    <cfRule type="expression" dxfId="199" priority="35">
      <formula>$A$211="nvt"</formula>
    </cfRule>
  </conditionalFormatting>
  <conditionalFormatting sqref="B228:C228 B231:F258">
    <cfRule type="expression" dxfId="198" priority="13">
      <formula>$A$228="nvt"</formula>
    </cfRule>
  </conditionalFormatting>
  <conditionalFormatting sqref="B261:C261 B264:G290">
    <cfRule type="expression" dxfId="197" priority="11">
      <formula>$A$261="nvt"</formula>
    </cfRule>
  </conditionalFormatting>
  <conditionalFormatting sqref="B17:D26">
    <cfRule type="expression" dxfId="196" priority="32">
      <formula>$A17=0</formula>
    </cfRule>
  </conditionalFormatting>
  <conditionalFormatting sqref="B211:E211">
    <cfRule type="expression" dxfId="195" priority="7">
      <formula>$A$211="nvt"</formula>
    </cfRule>
  </conditionalFormatting>
  <conditionalFormatting sqref="B149:I159">
    <cfRule type="expression" dxfId="194" priority="2">
      <formula>$A$146="nvt"</formula>
    </cfRule>
  </conditionalFormatting>
  <conditionalFormatting sqref="B165:I193">
    <cfRule type="expression" dxfId="193" priority="4">
      <formula>$A$162="nvt"</formula>
    </cfRule>
  </conditionalFormatting>
  <conditionalFormatting sqref="B199:I208">
    <cfRule type="expression" dxfId="192" priority="36">
      <formula>$A$196="nvt"</formula>
    </cfRule>
  </conditionalFormatting>
  <conditionalFormatting sqref="C309">
    <cfRule type="cellIs" dxfId="191" priority="31" operator="notEqual">
      <formula>"JA"</formula>
    </cfRule>
  </conditionalFormatting>
  <conditionalFormatting sqref="C332">
    <cfRule type="cellIs" dxfId="190" priority="9" operator="notEqual">
      <formula>"JA"</formula>
    </cfRule>
  </conditionalFormatting>
  <conditionalFormatting sqref="D305">
    <cfRule type="expression" dxfId="189" priority="6">
      <formula>C309&lt;&gt;"JA"</formula>
    </cfRule>
  </conditionalFormatting>
  <dataValidations count="5">
    <dataValidation type="list" allowBlank="1" showInputMessage="1" showErrorMessage="1" sqref="C195" xr:uid="{22527212-81CE-4643-A477-9261EC43D77F}">
      <formula1>#REF!</formula1>
    </dataValidation>
    <dataValidation type="list" allowBlank="1" showInputMessage="1" showErrorMessage="1" sqref="C318:C327" xr:uid="{5A732146-29F2-40FE-A30D-267C3A46F5C3}">
      <formula1>K_Staatssteunartikel</formula1>
    </dataValidation>
    <dataValidation type="list" allowBlank="1" showInputMessage="1" showErrorMessage="1" sqref="C7" xr:uid="{2AA2EC3E-E625-4413-9D3D-D18B7DAADCC9}">
      <formula1>K_Omvang</formula1>
    </dataValidation>
    <dataValidation type="list" allowBlank="1" showInputMessage="1" showErrorMessage="1" sqref="C6" xr:uid="{088D5DED-9CFA-4780-8925-D7CD141CD8D7}">
      <formula1>K_Type</formula1>
    </dataValidation>
    <dataValidation type="list" allowBlank="1" showInputMessage="1" showErrorMessage="1" sqref="B69:B93 B232:B257 B101:B125 B150:B158 B37:B61 B200:B207 B166:B192 B265:B289" xr:uid="{9D3CE8C2-D902-474D-BA41-806876ABCF05}">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EA5B-FC23-4E6A-B4A3-C9ECBE00A526}">
  <sheetPr codeName="Sheet17">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133</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188" priority="1" stopIfTrue="1">
      <formula>$A$16=0</formula>
    </cfRule>
  </conditionalFormatting>
  <conditionalFormatting sqref="B29:C29">
    <cfRule type="expression" dxfId="187" priority="42">
      <formula>LEFT($C$29,3)="Let"</formula>
    </cfRule>
  </conditionalFormatting>
  <conditionalFormatting sqref="B33:C33 B36:F62">
    <cfRule type="expression" dxfId="186" priority="27">
      <formula>$A$33="nvt"</formula>
    </cfRule>
  </conditionalFormatting>
  <conditionalFormatting sqref="B65:C65 B68:G94">
    <cfRule type="expression" dxfId="185" priority="28">
      <formula>$A$65="nvt"</formula>
    </cfRule>
  </conditionalFormatting>
  <conditionalFormatting sqref="B97:C97 B100:G126">
    <cfRule type="expression" dxfId="184" priority="25">
      <formula>$A$97="nvt"</formula>
    </cfRule>
  </conditionalFormatting>
  <conditionalFormatting sqref="B129:C129">
    <cfRule type="expression" dxfId="183" priority="23">
      <formula>$A$129="nvt"</formula>
    </cfRule>
  </conditionalFormatting>
  <conditionalFormatting sqref="B132:C143">
    <cfRule type="expression" dxfId="182" priority="38">
      <formula>$A$129="nvt"</formula>
    </cfRule>
  </conditionalFormatting>
  <conditionalFormatting sqref="B146:C146">
    <cfRule type="expression" dxfId="181" priority="21">
      <formula>$A$146="nvt"</formula>
    </cfRule>
  </conditionalFormatting>
  <conditionalFormatting sqref="B162:C162">
    <cfRule type="expression" dxfId="180" priority="19">
      <formula>$A$162="nvt"</formula>
    </cfRule>
  </conditionalFormatting>
  <conditionalFormatting sqref="B196:C196">
    <cfRule type="expression" dxfId="179" priority="17">
      <formula>$A$196="nvt"</formula>
    </cfRule>
  </conditionalFormatting>
  <conditionalFormatting sqref="B214:C225">
    <cfRule type="expression" dxfId="178" priority="35">
      <formula>$A$211="nvt"</formula>
    </cfRule>
  </conditionalFormatting>
  <conditionalFormatting sqref="B228:C228 B231:F258">
    <cfRule type="expression" dxfId="177" priority="13">
      <formula>$A$228="nvt"</formula>
    </cfRule>
  </conditionalFormatting>
  <conditionalFormatting sqref="B261:C261 B264:G290">
    <cfRule type="expression" dxfId="176" priority="11">
      <formula>$A$261="nvt"</formula>
    </cfRule>
  </conditionalFormatting>
  <conditionalFormatting sqref="B17:D26">
    <cfRule type="expression" dxfId="175" priority="32">
      <formula>$A17=0</formula>
    </cfRule>
  </conditionalFormatting>
  <conditionalFormatting sqref="B211:E211">
    <cfRule type="expression" dxfId="174" priority="7">
      <formula>$A$211="nvt"</formula>
    </cfRule>
  </conditionalFormatting>
  <conditionalFormatting sqref="B149:I159">
    <cfRule type="expression" dxfId="173" priority="2">
      <formula>$A$146="nvt"</formula>
    </cfRule>
  </conditionalFormatting>
  <conditionalFormatting sqref="B165:I193">
    <cfRule type="expression" dxfId="172" priority="4">
      <formula>$A$162="nvt"</formula>
    </cfRule>
  </conditionalFormatting>
  <conditionalFormatting sqref="B199:I208">
    <cfRule type="expression" dxfId="171" priority="36">
      <formula>$A$196="nvt"</formula>
    </cfRule>
  </conditionalFormatting>
  <conditionalFormatting sqref="C309">
    <cfRule type="cellIs" dxfId="170" priority="31" operator="notEqual">
      <formula>"JA"</formula>
    </cfRule>
  </conditionalFormatting>
  <conditionalFormatting sqref="C332">
    <cfRule type="cellIs" dxfId="169" priority="9" operator="notEqual">
      <formula>"JA"</formula>
    </cfRule>
  </conditionalFormatting>
  <conditionalFormatting sqref="D305">
    <cfRule type="expression" dxfId="168" priority="6">
      <formula>C309&lt;&gt;"JA"</formula>
    </cfRule>
  </conditionalFormatting>
  <dataValidations count="5">
    <dataValidation type="list" allowBlank="1" showInputMessage="1" showErrorMessage="1" sqref="B69:B93 B232:B257 B101:B125 B150:B158 B37:B61 B200:B207 B166:B192 B265:B289" xr:uid="{A67D3E23-641B-4555-8F30-3C85D07BED46}">
      <formula1>K_Werkpakket</formula1>
    </dataValidation>
    <dataValidation type="list" allowBlank="1" showInputMessage="1" showErrorMessage="1" sqref="C6" xr:uid="{D1F200AD-087C-4097-B9E4-2DB2B49D13E0}">
      <formula1>K_Type</formula1>
    </dataValidation>
    <dataValidation type="list" allowBlank="1" showInputMessage="1" showErrorMessage="1" sqref="C7" xr:uid="{EFA814CA-4D85-4549-B9A1-80C798038EBC}">
      <formula1>K_Omvang</formula1>
    </dataValidation>
    <dataValidation type="list" allowBlank="1" showInputMessage="1" showErrorMessage="1" sqref="C318:C327" xr:uid="{DBBFC33A-D18B-4845-A33B-BC45CD1D0623}">
      <formula1>K_Staatssteunartikel</formula1>
    </dataValidation>
    <dataValidation type="list" allowBlank="1" showInputMessage="1" showErrorMessage="1" sqref="C195" xr:uid="{9A210252-B474-4605-B798-0BF73DB243B0}">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072E-A49E-40ED-A54C-3428F1C5716E}">
  <sheetPr codeName="Sheet18">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134</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167" priority="1" stopIfTrue="1">
      <formula>$A$16=0</formula>
    </cfRule>
  </conditionalFormatting>
  <conditionalFormatting sqref="B29:C29">
    <cfRule type="expression" dxfId="166" priority="42">
      <formula>LEFT($C$29,3)="Let"</formula>
    </cfRule>
  </conditionalFormatting>
  <conditionalFormatting sqref="B33:C33 B36:F62">
    <cfRule type="expression" dxfId="165" priority="27">
      <formula>$A$33="nvt"</formula>
    </cfRule>
  </conditionalFormatting>
  <conditionalFormatting sqref="B65:C65 B68:G94">
    <cfRule type="expression" dxfId="164" priority="28">
      <formula>$A$65="nvt"</formula>
    </cfRule>
  </conditionalFormatting>
  <conditionalFormatting sqref="B97:C97 B100:G126">
    <cfRule type="expression" dxfId="163" priority="25">
      <formula>$A$97="nvt"</formula>
    </cfRule>
  </conditionalFormatting>
  <conditionalFormatting sqref="B129:C129">
    <cfRule type="expression" dxfId="162" priority="23">
      <formula>$A$129="nvt"</formula>
    </cfRule>
  </conditionalFormatting>
  <conditionalFormatting sqref="B132:C143">
    <cfRule type="expression" dxfId="161" priority="38">
      <formula>$A$129="nvt"</formula>
    </cfRule>
  </conditionalFormatting>
  <conditionalFormatting sqref="B146:C146">
    <cfRule type="expression" dxfId="160" priority="21">
      <formula>$A$146="nvt"</formula>
    </cfRule>
  </conditionalFormatting>
  <conditionalFormatting sqref="B162:C162">
    <cfRule type="expression" dxfId="159" priority="19">
      <formula>$A$162="nvt"</formula>
    </cfRule>
  </conditionalFormatting>
  <conditionalFormatting sqref="B196:C196">
    <cfRule type="expression" dxfId="158" priority="17">
      <formula>$A$196="nvt"</formula>
    </cfRule>
  </conditionalFormatting>
  <conditionalFormatting sqref="B214:C225">
    <cfRule type="expression" dxfId="157" priority="35">
      <formula>$A$211="nvt"</formula>
    </cfRule>
  </conditionalFormatting>
  <conditionalFormatting sqref="B228:C228 B231:F258">
    <cfRule type="expression" dxfId="156" priority="13">
      <formula>$A$228="nvt"</formula>
    </cfRule>
  </conditionalFormatting>
  <conditionalFormatting sqref="B261:C261 B264:G290">
    <cfRule type="expression" dxfId="155" priority="11">
      <formula>$A$261="nvt"</formula>
    </cfRule>
  </conditionalFormatting>
  <conditionalFormatting sqref="B17:D26">
    <cfRule type="expression" dxfId="154" priority="32">
      <formula>$A17=0</formula>
    </cfRule>
  </conditionalFormatting>
  <conditionalFormatting sqref="B211:E211">
    <cfRule type="expression" dxfId="153" priority="7">
      <formula>$A$211="nvt"</formula>
    </cfRule>
  </conditionalFormatting>
  <conditionalFormatting sqref="B149:I159">
    <cfRule type="expression" dxfId="152" priority="2">
      <formula>$A$146="nvt"</formula>
    </cfRule>
  </conditionalFormatting>
  <conditionalFormatting sqref="B165:I193">
    <cfRule type="expression" dxfId="151" priority="4">
      <formula>$A$162="nvt"</formula>
    </cfRule>
  </conditionalFormatting>
  <conditionalFormatting sqref="B199:I208">
    <cfRule type="expression" dxfId="150" priority="36">
      <formula>$A$196="nvt"</formula>
    </cfRule>
  </conditionalFormatting>
  <conditionalFormatting sqref="C309">
    <cfRule type="cellIs" dxfId="149" priority="31" operator="notEqual">
      <formula>"JA"</formula>
    </cfRule>
  </conditionalFormatting>
  <conditionalFormatting sqref="C332">
    <cfRule type="cellIs" dxfId="148" priority="9" operator="notEqual">
      <formula>"JA"</formula>
    </cfRule>
  </conditionalFormatting>
  <conditionalFormatting sqref="D305">
    <cfRule type="expression" dxfId="147" priority="6">
      <formula>C309&lt;&gt;"JA"</formula>
    </cfRule>
  </conditionalFormatting>
  <dataValidations count="5">
    <dataValidation type="list" allowBlank="1" showInputMessage="1" showErrorMessage="1" sqref="B69:B93 B232:B257 B101:B125 B150:B158 B37:B61 B200:B207 B166:B192 B265:B289" xr:uid="{8D8BE99B-26CE-4A3C-B9BF-8A31336BA6CF}">
      <formula1>K_Werkpakket</formula1>
    </dataValidation>
    <dataValidation type="list" allowBlank="1" showInputMessage="1" showErrorMessage="1" sqref="C6" xr:uid="{1C501FEF-2FC1-48B7-B072-AED4B6102906}">
      <formula1>K_Type</formula1>
    </dataValidation>
    <dataValidation type="list" allowBlank="1" showInputMessage="1" showErrorMessage="1" sqref="C7" xr:uid="{9FC5212C-911B-4AF5-8B42-0F1280679993}">
      <formula1>K_Omvang</formula1>
    </dataValidation>
    <dataValidation type="list" allowBlank="1" showInputMessage="1" showErrorMessage="1" sqref="C318:C327" xr:uid="{89C0D173-46FA-4F56-80D3-D03B5D7AC034}">
      <formula1>K_Staatssteunartikel</formula1>
    </dataValidation>
    <dataValidation type="list" allowBlank="1" showInputMessage="1" showErrorMessage="1" sqref="C195" xr:uid="{154878BF-3911-40F5-BFCD-0C0CBE1CD840}">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6A22E-2E31-43C8-905B-6A8C86CABE9B}">
  <sheetPr codeName="Sheet19">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135</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146" priority="1" stopIfTrue="1">
      <formula>$A$16=0</formula>
    </cfRule>
  </conditionalFormatting>
  <conditionalFormatting sqref="B29:C29">
    <cfRule type="expression" dxfId="145" priority="42">
      <formula>LEFT($C$29,3)="Let"</formula>
    </cfRule>
  </conditionalFormatting>
  <conditionalFormatting sqref="B33:C33 B36:F62">
    <cfRule type="expression" dxfId="144" priority="27">
      <formula>$A$33="nvt"</formula>
    </cfRule>
  </conditionalFormatting>
  <conditionalFormatting sqref="B65:C65 B68:G94">
    <cfRule type="expression" dxfId="143" priority="28">
      <formula>$A$65="nvt"</formula>
    </cfRule>
  </conditionalFormatting>
  <conditionalFormatting sqref="B97:C97 B100:G126">
    <cfRule type="expression" dxfId="142" priority="25">
      <formula>$A$97="nvt"</formula>
    </cfRule>
  </conditionalFormatting>
  <conditionalFormatting sqref="B129:C129">
    <cfRule type="expression" dxfId="141" priority="23">
      <formula>$A$129="nvt"</formula>
    </cfRule>
  </conditionalFormatting>
  <conditionalFormatting sqref="B132:C143">
    <cfRule type="expression" dxfId="140" priority="38">
      <formula>$A$129="nvt"</formula>
    </cfRule>
  </conditionalFormatting>
  <conditionalFormatting sqref="B146:C146">
    <cfRule type="expression" dxfId="139" priority="21">
      <formula>$A$146="nvt"</formula>
    </cfRule>
  </conditionalFormatting>
  <conditionalFormatting sqref="B162:C162">
    <cfRule type="expression" dxfId="138" priority="19">
      <formula>$A$162="nvt"</formula>
    </cfRule>
  </conditionalFormatting>
  <conditionalFormatting sqref="B196:C196">
    <cfRule type="expression" dxfId="137" priority="17">
      <formula>$A$196="nvt"</formula>
    </cfRule>
  </conditionalFormatting>
  <conditionalFormatting sqref="B214:C225">
    <cfRule type="expression" dxfId="136" priority="35">
      <formula>$A$211="nvt"</formula>
    </cfRule>
  </conditionalFormatting>
  <conditionalFormatting sqref="B228:C228 B231:F258">
    <cfRule type="expression" dxfId="135" priority="13">
      <formula>$A$228="nvt"</formula>
    </cfRule>
  </conditionalFormatting>
  <conditionalFormatting sqref="B261:C261 B264:G290">
    <cfRule type="expression" dxfId="134" priority="11">
      <formula>$A$261="nvt"</formula>
    </cfRule>
  </conditionalFormatting>
  <conditionalFormatting sqref="B17:D26">
    <cfRule type="expression" dxfId="133" priority="32">
      <formula>$A17=0</formula>
    </cfRule>
  </conditionalFormatting>
  <conditionalFormatting sqref="B211:E211">
    <cfRule type="expression" dxfId="132" priority="7">
      <formula>$A$211="nvt"</formula>
    </cfRule>
  </conditionalFormatting>
  <conditionalFormatting sqref="B149:I159">
    <cfRule type="expression" dxfId="131" priority="2">
      <formula>$A$146="nvt"</formula>
    </cfRule>
  </conditionalFormatting>
  <conditionalFormatting sqref="B165:I193">
    <cfRule type="expression" dxfId="130" priority="4">
      <formula>$A$162="nvt"</formula>
    </cfRule>
  </conditionalFormatting>
  <conditionalFormatting sqref="B199:I208">
    <cfRule type="expression" dxfId="129" priority="36">
      <formula>$A$196="nvt"</formula>
    </cfRule>
  </conditionalFormatting>
  <conditionalFormatting sqref="C309">
    <cfRule type="cellIs" dxfId="128" priority="31" operator="notEqual">
      <formula>"JA"</formula>
    </cfRule>
  </conditionalFormatting>
  <conditionalFormatting sqref="C332">
    <cfRule type="cellIs" dxfId="127" priority="9" operator="notEqual">
      <formula>"JA"</formula>
    </cfRule>
  </conditionalFormatting>
  <conditionalFormatting sqref="D305">
    <cfRule type="expression" dxfId="126" priority="6">
      <formula>C309&lt;&gt;"JA"</formula>
    </cfRule>
  </conditionalFormatting>
  <dataValidations count="5">
    <dataValidation type="list" allowBlank="1" showInputMessage="1" showErrorMessage="1" sqref="C195" xr:uid="{E0AF2A8E-92EB-4B66-8D26-A8D8AD9C5EB2}">
      <formula1>#REF!</formula1>
    </dataValidation>
    <dataValidation type="list" allowBlank="1" showInputMessage="1" showErrorMessage="1" sqref="C318:C327" xr:uid="{B02ED323-4CAC-4038-988B-47B90E80DC2D}">
      <formula1>K_Staatssteunartikel</formula1>
    </dataValidation>
    <dataValidation type="list" allowBlank="1" showInputMessage="1" showErrorMessage="1" sqref="C7" xr:uid="{8D8B5421-266C-45D2-AAB7-27782273577E}">
      <formula1>K_Omvang</formula1>
    </dataValidation>
    <dataValidation type="list" allowBlank="1" showInputMessage="1" showErrorMessage="1" sqref="C6" xr:uid="{F8B9C131-DF93-4476-8753-D747097A8054}">
      <formula1>K_Type</formula1>
    </dataValidation>
    <dataValidation type="list" allowBlank="1" showInputMessage="1" showErrorMessage="1" sqref="B69:B93 B232:B257 B101:B125 B150:B158 B37:B61 B200:B207 B166:B192 B265:B289" xr:uid="{77C63CFB-2253-4248-925D-60CAFA45883E}">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D050-AABC-4EA6-89AE-83F1E1262145}">
  <sheetPr codeName="Sheet2">
    <tabColor rgb="FF0070C0"/>
    <pageSetUpPr fitToPage="1"/>
  </sheetPr>
  <dimension ref="A2:Y213"/>
  <sheetViews>
    <sheetView showGridLines="0" workbookViewId="0">
      <selection activeCell="D2" sqref="D2:H2"/>
    </sheetView>
  </sheetViews>
  <sheetFormatPr defaultColWidth="9.1796875" defaultRowHeight="14.5" x14ac:dyDescent="0.35"/>
  <cols>
    <col min="1" max="1" width="2.7265625" style="5" customWidth="1"/>
    <col min="2" max="2" width="45.26953125" customWidth="1"/>
    <col min="3" max="4" width="17.81640625" customWidth="1"/>
    <col min="5" max="18" width="18.1796875" customWidth="1"/>
    <col min="19" max="23" width="17.26953125" bestFit="1" customWidth="1"/>
  </cols>
  <sheetData>
    <row r="2" spans="2:25" ht="21.75" customHeight="1" thickBot="1" x14ac:dyDescent="0.5">
      <c r="B2" s="48" t="s">
        <v>27</v>
      </c>
      <c r="C2" s="3"/>
      <c r="D2" s="252" t="s">
        <v>28</v>
      </c>
      <c r="E2" s="252"/>
      <c r="F2" s="252"/>
      <c r="G2" s="252"/>
      <c r="H2" s="252"/>
    </row>
    <row r="3" spans="2:25" ht="15" thickTop="1" x14ac:dyDescent="0.35"/>
    <row r="4" spans="2:25" ht="15" thickBot="1" x14ac:dyDescent="0.4">
      <c r="B4" s="242"/>
      <c r="C4" s="242" t="s">
        <v>29</v>
      </c>
      <c r="D4" s="167" t="s">
        <v>30</v>
      </c>
      <c r="E4" s="167" t="s">
        <v>31</v>
      </c>
      <c r="F4" s="167" t="s">
        <v>32</v>
      </c>
      <c r="G4" s="167" t="s">
        <v>33</v>
      </c>
      <c r="H4" s="167" t="s">
        <v>34</v>
      </c>
      <c r="I4" s="167" t="s">
        <v>35</v>
      </c>
      <c r="J4" s="167" t="s">
        <v>36</v>
      </c>
      <c r="K4" s="167" t="s">
        <v>37</v>
      </c>
      <c r="L4" s="167" t="s">
        <v>38</v>
      </c>
      <c r="M4" s="167" t="s">
        <v>39</v>
      </c>
      <c r="N4" s="167" t="s">
        <v>40</v>
      </c>
      <c r="O4" s="167" t="s">
        <v>41</v>
      </c>
      <c r="P4" s="167" t="s">
        <v>42</v>
      </c>
      <c r="Q4" s="167" t="s">
        <v>43</v>
      </c>
      <c r="R4" s="167" t="s">
        <v>44</v>
      </c>
      <c r="S4" s="167" t="s">
        <v>45</v>
      </c>
      <c r="T4" s="167" t="s">
        <v>46</v>
      </c>
      <c r="U4" s="167" t="s">
        <v>47</v>
      </c>
      <c r="V4" s="167" t="s">
        <v>48</v>
      </c>
      <c r="W4" s="167" t="s">
        <v>49</v>
      </c>
      <c r="X4" s="171"/>
      <c r="Y4" s="171"/>
    </row>
    <row r="5" spans="2:25" ht="15.5" thickTop="1" thickBot="1" x14ac:dyDescent="0.4">
      <c r="B5" s="242" t="s">
        <v>50</v>
      </c>
      <c r="C5" s="242"/>
      <c r="D5" s="167" t="str">
        <f>IFERROR(IF(Penvoerder!$C$2="","",Penvoerder!$C$2),"")</f>
        <v/>
      </c>
      <c r="E5" s="167" t="str">
        <f>IFERROR(IF('PP2'!$C$2="","",'PP2'!$C$2),"")</f>
        <v/>
      </c>
      <c r="F5" s="167" t="str">
        <f>IFERROR(IF('PP3'!$C$2="","",'PP3'!$C$2),"")</f>
        <v/>
      </c>
      <c r="G5" s="167" t="str">
        <f>IFERROR(IF('PP4'!$C$2="","",'PP4'!$C$2),"")</f>
        <v/>
      </c>
      <c r="H5" s="167" t="str">
        <f>IFERROR(IF('PP5'!$C$2="","",'PP5'!$C$2),"")</f>
        <v/>
      </c>
      <c r="I5" s="167" t="str">
        <f>IFERROR(IF('PP6'!$C$2="","",'PP6'!$C$2),"")</f>
        <v/>
      </c>
      <c r="J5" s="167" t="str">
        <f>IFERROR(IF('PP7'!$C$2="","",'PP7'!$C$2),"")</f>
        <v/>
      </c>
      <c r="K5" s="167" t="str">
        <f>IFERROR(IF('PP8'!$C$2="","",'PP8'!$C$2),"")</f>
        <v/>
      </c>
      <c r="L5" s="167" t="str">
        <f>IFERROR(IF('PP9'!$C$2="","",'PP9'!$C$2),"")</f>
        <v/>
      </c>
      <c r="M5" s="167" t="str">
        <f>IFERROR(IF('PP10'!$C$2="","",'PP10'!$C$2),"")</f>
        <v/>
      </c>
      <c r="N5" s="167" t="str">
        <f>IFERROR(IF('PP11'!$C$2="","",'PP11'!$C$2),"")</f>
        <v/>
      </c>
      <c r="O5" s="167" t="str">
        <f>IFERROR(IF('PP12'!$C$2="","",'PP12'!$C$2),"")</f>
        <v/>
      </c>
      <c r="P5" s="167" t="str">
        <f>IFERROR(IF('PP13'!$C$2="","",'PP13'!$C$2),"")</f>
        <v/>
      </c>
      <c r="Q5" s="167" t="str">
        <f>IFERROR(IF('PP14'!$C$2="","",'PP14'!$C$2),"")</f>
        <v/>
      </c>
      <c r="R5" s="167" t="str">
        <f>IFERROR(IF('PP15'!$C$2="","",'PP15'!$C$2),"")</f>
        <v/>
      </c>
      <c r="S5" s="167" t="str">
        <f>IFERROR(IF('PP16'!$C$2="","",'PP16'!$C$2),"")</f>
        <v/>
      </c>
      <c r="T5" s="167" t="str">
        <f>IFERROR(IF('PP17'!$C$2="","",'PP17'!$C$2),"")</f>
        <v/>
      </c>
      <c r="U5" s="167" t="str">
        <f>IFERROR(IF('PP18'!$C$2="","",'PP18'!$C$2),"")</f>
        <v/>
      </c>
      <c r="V5" s="167" t="str">
        <f>IFERROR(IF('PP19'!$C$2="","",'PP19'!$C$2),"")</f>
        <v/>
      </c>
      <c r="W5" s="167" t="str">
        <f>IFERROR(IF('PP20'!$C$2="","",'PP20'!$C$2),"")</f>
        <v/>
      </c>
      <c r="X5" s="171"/>
      <c r="Y5" s="171"/>
    </row>
    <row r="6" spans="2:25" ht="15" thickTop="1" x14ac:dyDescent="0.35">
      <c r="B6" s="154" t="str">
        <f>Hulpblad!X2</f>
        <v xml:space="preserve"> </v>
      </c>
      <c r="C6" s="155" t="str">
        <f>IF(OR($B6="",$B6=" "),"",SUM(D6:W6))</f>
        <v/>
      </c>
      <c r="D6" s="156" t="str">
        <f>IF(OR($B6="",$B6=" "),"",SUMIFS(Penvoerder!$E$318:$E$327,Penvoerder!$B$318:$B$327,$B6))</f>
        <v/>
      </c>
      <c r="E6" s="240" t="str">
        <f>IF(OR($B6="",$B6=" "),"",SUMIFS('PP2'!$E$318:$E$327,'PP2'!$B$318:$B$327,$B6))</f>
        <v/>
      </c>
      <c r="F6" s="240" t="str">
        <f>IF(OR($B6="",$B6=" "),"",SUMIFS('PP3'!$E$318:$E$327,'PP3'!$B$318:$B$327,$B6))</f>
        <v/>
      </c>
      <c r="G6" s="240" t="str">
        <f>IF(OR($B6="",$B6=" "),"",SUMIFS('PP4'!$E$318:$E$327,'PP4'!$B$318:$B$327,$B6))</f>
        <v/>
      </c>
      <c r="H6" s="240" t="str">
        <f>IF(OR($B6="",$B6=" "),"",SUMIFS('PP5'!$E$318:$E$327,'PP5'!$B$318:$B$327,$B6))</f>
        <v/>
      </c>
      <c r="I6" s="240" t="str">
        <f>IF(OR($B6="",$B6=" "),"",SUMIFS('PP6'!$E$318:$E$327,'PP6'!$B$318:$B$327,$B6))</f>
        <v/>
      </c>
      <c r="J6" s="240" t="str">
        <f>IF(OR($B6="",$B6=" "),"",SUMIFS('PP7'!$E$318:$E$327,'PP7'!$B$318:$B$327,$B6))</f>
        <v/>
      </c>
      <c r="K6" s="240" t="str">
        <f>IF(OR($B6="",$B6=" "),"",SUMIFS('PP8'!$E$318:$E$327,'PP8'!$B$318:$B$327,$B6))</f>
        <v/>
      </c>
      <c r="L6" s="240" t="str">
        <f>IF(OR($B6="",$B6=" "),"",SUMIFS('PP9'!$E$318:$E$327,'PP9'!$B$318:$B$327,$B6))</f>
        <v/>
      </c>
      <c r="M6" s="240" t="str">
        <f>IF(OR($B6="",$B6=" "),"",SUMIFS('PP10'!$E$318:$E$327,'PP10'!$B$318:$B$327,$B6))</f>
        <v/>
      </c>
      <c r="N6" s="240" t="str">
        <f>IF(OR($B6="",$B6=" "),"",SUMIFS('PP11'!$E$318:$E$327,'PP11'!$B$318:$B$327,$B6))</f>
        <v/>
      </c>
      <c r="O6" s="240" t="str">
        <f>IF(OR($B6="",$B6=" "),"",SUMIFS('PP12'!$E$318:$E$327,'PP12'!$B$318:$B$327,$B6))</f>
        <v/>
      </c>
      <c r="P6" s="240" t="str">
        <f>IF(OR($B6="",$B6=" "),"",SUMIFS('PP13'!$E$318:$E$327,'PP13'!$B$318:$B$327,$B6))</f>
        <v/>
      </c>
      <c r="Q6" s="240" t="str">
        <f>IF(OR($B6="",$B6=" "),"",SUMIFS('PP14'!$E$318:$E$327,'PP14'!$B$318:$B$327,$B6))</f>
        <v/>
      </c>
      <c r="R6" s="240" t="str">
        <f>IF(OR($B6="",$B6=" "),"",SUMIFS('PP15'!$E$318:$E$327,'PP15'!$B$318:$B$327,$B6))</f>
        <v/>
      </c>
      <c r="S6" s="240" t="str">
        <f>IF(OR($B6="",$B6=" "),"",SUMIFS('PP16'!$E$318:$E$327,'PP16'!$B$318:$B$327,$B6))</f>
        <v/>
      </c>
      <c r="T6" s="240" t="str">
        <f>IF(OR($B6="",$B6=" "),"",SUMIFS('PP17'!$E$318:$E$327,'PP17'!$B$318:$B$327,$B6))</f>
        <v/>
      </c>
      <c r="U6" s="240" t="str">
        <f>IF(OR($B6="",$B6=" "),"",SUMIFS('PP18'!$E$318:$E$327,'PP18'!$B$318:$B$327,$B6))</f>
        <v/>
      </c>
      <c r="V6" s="240" t="str">
        <f>IF(OR($B6="",$B6=" "),"",SUMIFS('PP19'!$E$318:$E$327,'PP19'!$B$318:$B$327,$B6))</f>
        <v/>
      </c>
      <c r="W6" s="240" t="str">
        <f>IF(OR($B6="",$B6=" "),"",SUMIFS('PP20'!$E$318:$E$327,'PP20'!$B$318:$B$327,$B6))</f>
        <v/>
      </c>
      <c r="X6" s="171"/>
      <c r="Y6" s="171"/>
    </row>
    <row r="7" spans="2:25" x14ac:dyDescent="0.35">
      <c r="B7" s="157" t="str">
        <f>Hulpblad!X3</f>
        <v xml:space="preserve"> </v>
      </c>
      <c r="C7" s="155" t="str">
        <f t="shared" ref="C7:C15" si="0">IF(OR($B7="",$B7=" "),"",SUM(D7:W7))</f>
        <v/>
      </c>
      <c r="D7" s="156" t="str">
        <f>IF(OR($B7="",$B7=" "),"",SUMIFS(Penvoerder!$E$318:$E$327,Penvoerder!$B$318:$B$327,$B7))</f>
        <v/>
      </c>
      <c r="E7" s="240" t="str">
        <f>IF(OR($B7="",$B7=" "),"",SUMIFS('PP2'!$E$318:$E$327,'PP2'!$B$318:$B$327,$B7))</f>
        <v/>
      </c>
      <c r="F7" s="240" t="str">
        <f>IF(OR($B7="",$B7=" "),"",SUMIFS('PP3'!$E$318:$E$327,'PP3'!$B$318:$B$327,$B7))</f>
        <v/>
      </c>
      <c r="G7" s="240" t="str">
        <f>IF(OR($B7="",$B7=" "),"",SUMIFS('PP4'!$E$318:$E$327,'PP4'!$B$318:$B$327,$B7))</f>
        <v/>
      </c>
      <c r="H7" s="240" t="str">
        <f>IF(OR($B7="",$B7=" "),"",SUMIFS('PP5'!$E$318:$E$327,'PP5'!$B$318:$B$327,$B7))</f>
        <v/>
      </c>
      <c r="I7" s="240" t="str">
        <f>IF(OR($B7="",$B7=" "),"",SUMIFS('PP6'!$E$318:$E$327,'PP6'!$B$318:$B$327,$B7))</f>
        <v/>
      </c>
      <c r="J7" s="240" t="str">
        <f>IF(OR($B7="",$B7=" "),"",SUMIFS('PP7'!$E$318:$E$327,'PP7'!$B$318:$B$327,$B7))</f>
        <v/>
      </c>
      <c r="K7" s="240" t="str">
        <f>IF(OR($B7="",$B7=" "),"",SUMIFS('PP8'!$E$318:$E$327,'PP8'!$B$318:$B$327,$B7))</f>
        <v/>
      </c>
      <c r="L7" s="240" t="str">
        <f>IF(OR($B7="",$B7=" "),"",SUMIFS('PP9'!$E$318:$E$327,'PP9'!$B$318:$B$327,$B7))</f>
        <v/>
      </c>
      <c r="M7" s="240" t="str">
        <f>IF(OR($B7="",$B7=" "),"",SUMIFS('PP10'!$E$318:$E$327,'PP10'!$B$318:$B$327,$B7))</f>
        <v/>
      </c>
      <c r="N7" s="240" t="str">
        <f>IF(OR($B7="",$B7=" "),"",SUMIFS('PP11'!$E$318:$E$327,'PP11'!$B$318:$B$327,$B7))</f>
        <v/>
      </c>
      <c r="O7" s="240" t="str">
        <f>IF(OR($B7="",$B7=" "),"",SUMIFS('PP12'!$E$318:$E$327,'PP12'!$B$318:$B$327,$B7))</f>
        <v/>
      </c>
      <c r="P7" s="240" t="str">
        <f>IF(OR($B7="",$B7=" "),"",SUMIFS('PP13'!$E$318:$E$327,'PP13'!$B$318:$B$327,$B7))</f>
        <v/>
      </c>
      <c r="Q7" s="240" t="str">
        <f>IF(OR($B7="",$B7=" "),"",SUMIFS('PP14'!$E$318:$E$327,'PP14'!$B$318:$B$327,$B7))</f>
        <v/>
      </c>
      <c r="R7" s="240" t="str">
        <f>IF(OR($B7="",$B7=" "),"",SUMIFS('PP15'!$E$318:$E$327,'PP15'!$B$318:$B$327,$B7))</f>
        <v/>
      </c>
      <c r="S7" s="240" t="str">
        <f>IF(OR($B7="",$B7=" "),"",SUMIFS('PP16'!$E$318:$E$327,'PP16'!$B$318:$B$327,$B7))</f>
        <v/>
      </c>
      <c r="T7" s="240" t="str">
        <f>IF(OR($B7="",$B7=" "),"",SUMIFS('PP17'!$E$318:$E$327,'PP17'!$B$318:$B$327,$B7))</f>
        <v/>
      </c>
      <c r="U7" s="240" t="str">
        <f>IF(OR($B7="",$B7=" "),"",SUMIFS('PP18'!$E$318:$E$327,'PP18'!$B$318:$B$327,$B7))</f>
        <v/>
      </c>
      <c r="V7" s="240" t="str">
        <f>IF(OR($B7="",$B7=" "),"",SUMIFS('PP19'!$E$318:$E$327,'PP19'!$B$318:$B$327,$B7))</f>
        <v/>
      </c>
      <c r="W7" s="240" t="str">
        <f>IF(OR($B7="",$B7=" "),"",SUMIFS('PP20'!$E$318:$E$327,'PP20'!$B$318:$B$327,$B7))</f>
        <v/>
      </c>
      <c r="X7" s="171"/>
      <c r="Y7" s="171"/>
    </row>
    <row r="8" spans="2:25" x14ac:dyDescent="0.35">
      <c r="B8" s="157" t="str">
        <f>Hulpblad!X4</f>
        <v xml:space="preserve"> </v>
      </c>
      <c r="C8" s="155" t="str">
        <f t="shared" si="0"/>
        <v/>
      </c>
      <c r="D8" s="156" t="str">
        <f>IF(OR($B8="",$B8=" "),"",SUMIFS(Penvoerder!$E$318:$E$327,Penvoerder!$B$318:$B$327,$B8))</f>
        <v/>
      </c>
      <c r="E8" s="240" t="str">
        <f>IF(OR($B8="",$B8=" "),"",SUMIFS('PP2'!$E$318:$E$327,'PP2'!$B$318:$B$327,$B8))</f>
        <v/>
      </c>
      <c r="F8" s="240" t="str">
        <f>IF(OR($B8="",$B8=" "),"",SUMIFS('PP3'!$E$318:$E$327,'PP3'!$B$318:$B$327,$B8))</f>
        <v/>
      </c>
      <c r="G8" s="240" t="str">
        <f>IF(OR($B8="",$B8=" "),"",SUMIFS('PP4'!$E$318:$E$327,'PP4'!$B$318:$B$327,$B8))</f>
        <v/>
      </c>
      <c r="H8" s="240" t="str">
        <f>IF(OR($B8="",$B8=" "),"",SUMIFS('PP5'!$E$318:$E$327,'PP5'!$B$318:$B$327,$B8))</f>
        <v/>
      </c>
      <c r="I8" s="240" t="str">
        <f>IF(OR($B8="",$B8=" "),"",SUMIFS('PP6'!$E$318:$E$327,'PP6'!$B$318:$B$327,$B8))</f>
        <v/>
      </c>
      <c r="J8" s="240" t="str">
        <f>IF(OR($B8="",$B8=" "),"",SUMIFS('PP7'!$E$318:$E$327,'PP7'!$B$318:$B$327,$B8))</f>
        <v/>
      </c>
      <c r="K8" s="240" t="str">
        <f>IF(OR($B8="",$B8=" "),"",SUMIFS('PP8'!$E$318:$E$327,'PP8'!$B$318:$B$327,$B8))</f>
        <v/>
      </c>
      <c r="L8" s="240" t="str">
        <f>IF(OR($B8="",$B8=" "),"",SUMIFS('PP9'!$E$318:$E$327,'PP9'!$B$318:$B$327,$B8))</f>
        <v/>
      </c>
      <c r="M8" s="240" t="str">
        <f>IF(OR($B8="",$B8=" "),"",SUMIFS('PP10'!$E$318:$E$327,'PP10'!$B$318:$B$327,$B8))</f>
        <v/>
      </c>
      <c r="N8" s="240" t="str">
        <f>IF(OR($B8="",$B8=" "),"",SUMIFS('PP11'!$E$318:$E$327,'PP11'!$B$318:$B$327,$B8))</f>
        <v/>
      </c>
      <c r="O8" s="240" t="str">
        <f>IF(OR($B8="",$B8=" "),"",SUMIFS('PP12'!$E$318:$E$327,'PP12'!$B$318:$B$327,$B8))</f>
        <v/>
      </c>
      <c r="P8" s="240" t="str">
        <f>IF(OR($B8="",$B8=" "),"",SUMIFS('PP13'!$E$318:$E$327,'PP13'!$B$318:$B$327,$B8))</f>
        <v/>
      </c>
      <c r="Q8" s="240" t="str">
        <f>IF(OR($B8="",$B8=" "),"",SUMIFS('PP14'!$E$318:$E$327,'PP14'!$B$318:$B$327,$B8))</f>
        <v/>
      </c>
      <c r="R8" s="240" t="str">
        <f>IF(OR($B8="",$B8=" "),"",SUMIFS('PP15'!$E$318:$E$327,'PP15'!$B$318:$B$327,$B8))</f>
        <v/>
      </c>
      <c r="S8" s="240" t="str">
        <f>IF(OR($B8="",$B8=" "),"",SUMIFS('PP16'!$E$318:$E$327,'PP16'!$B$318:$B$327,$B8))</f>
        <v/>
      </c>
      <c r="T8" s="240" t="str">
        <f>IF(OR($B8="",$B8=" "),"",SUMIFS('PP17'!$E$318:$E$327,'PP17'!$B$318:$B$327,$B8))</f>
        <v/>
      </c>
      <c r="U8" s="240" t="str">
        <f>IF(OR($B8="",$B8=" "),"",SUMIFS('PP18'!$E$318:$E$327,'PP18'!$B$318:$B$327,$B8))</f>
        <v/>
      </c>
      <c r="V8" s="240" t="str">
        <f>IF(OR($B8="",$B8=" "),"",SUMIFS('PP19'!$E$318:$E$327,'PP19'!$B$318:$B$327,$B8))</f>
        <v/>
      </c>
      <c r="W8" s="240" t="str">
        <f>IF(OR($B8="",$B8=" "),"",SUMIFS('PP20'!$E$318:$E$327,'PP20'!$B$318:$B$327,$B8))</f>
        <v/>
      </c>
      <c r="X8" s="171"/>
      <c r="Y8" s="171"/>
    </row>
    <row r="9" spans="2:25" x14ac:dyDescent="0.35">
      <c r="B9" s="157" t="str">
        <f>Hulpblad!X5</f>
        <v xml:space="preserve"> </v>
      </c>
      <c r="C9" s="155" t="str">
        <f t="shared" si="0"/>
        <v/>
      </c>
      <c r="D9" s="156" t="str">
        <f>IF(OR($B9="",$B9=" "),"",SUMIFS(Penvoerder!$E$318:$E$327,Penvoerder!$B$318:$B$327,$B9))</f>
        <v/>
      </c>
      <c r="E9" s="240" t="str">
        <f>IF(OR($B9="",$B9=" "),"",SUMIFS('PP2'!$E$318:$E$327,'PP2'!$B$318:$B$327,$B9))</f>
        <v/>
      </c>
      <c r="F9" s="240" t="str">
        <f>IF(OR($B9="",$B9=" "),"",SUMIFS('PP3'!$E$318:$E$327,'PP3'!$B$318:$B$327,$B9))</f>
        <v/>
      </c>
      <c r="G9" s="240" t="str">
        <f>IF(OR($B9="",$B9=" "),"",SUMIFS('PP4'!$E$318:$E$327,'PP4'!$B$318:$B$327,$B9))</f>
        <v/>
      </c>
      <c r="H9" s="240" t="str">
        <f>IF(OR($B9="",$B9=" "),"",SUMIFS('PP5'!$E$318:$E$327,'PP5'!$B$318:$B$327,$B9))</f>
        <v/>
      </c>
      <c r="I9" s="240" t="str">
        <f>IF(OR($B9="",$B9=" "),"",SUMIFS('PP6'!$E$318:$E$327,'PP6'!$B$318:$B$327,$B9))</f>
        <v/>
      </c>
      <c r="J9" s="240" t="str">
        <f>IF(OR($B9="",$B9=" "),"",SUMIFS('PP7'!$E$318:$E$327,'PP7'!$B$318:$B$327,$B9))</f>
        <v/>
      </c>
      <c r="K9" s="240" t="str">
        <f>IF(OR($B9="",$B9=" "),"",SUMIFS('PP8'!$E$318:$E$327,'PP8'!$B$318:$B$327,$B9))</f>
        <v/>
      </c>
      <c r="L9" s="240" t="str">
        <f>IF(OR($B9="",$B9=" "),"",SUMIFS('PP9'!$E$318:$E$327,'PP9'!$B$318:$B$327,$B9))</f>
        <v/>
      </c>
      <c r="M9" s="240" t="str">
        <f>IF(OR($B9="",$B9=" "),"",SUMIFS('PP10'!$E$318:$E$327,'PP10'!$B$318:$B$327,$B9))</f>
        <v/>
      </c>
      <c r="N9" s="240" t="str">
        <f>IF(OR($B9="",$B9=" "),"",SUMIFS('PP11'!$E$318:$E$327,'PP11'!$B$318:$B$327,$B9))</f>
        <v/>
      </c>
      <c r="O9" s="240" t="str">
        <f>IF(OR($B9="",$B9=" "),"",SUMIFS('PP12'!$E$318:$E$327,'PP12'!$B$318:$B$327,$B9))</f>
        <v/>
      </c>
      <c r="P9" s="240" t="str">
        <f>IF(OR($B9="",$B9=" "),"",SUMIFS('PP13'!$E$318:$E$327,'PP13'!$B$318:$B$327,$B9))</f>
        <v/>
      </c>
      <c r="Q9" s="240" t="str">
        <f>IF(OR($B9="",$B9=" "),"",SUMIFS('PP14'!$E$318:$E$327,'PP14'!$B$318:$B$327,$B9))</f>
        <v/>
      </c>
      <c r="R9" s="240" t="str">
        <f>IF(OR($B9="",$B9=" "),"",SUMIFS('PP15'!$E$318:$E$327,'PP15'!$B$318:$B$327,$B9))</f>
        <v/>
      </c>
      <c r="S9" s="240" t="str">
        <f>IF(OR($B9="",$B9=" "),"",SUMIFS('PP16'!$E$318:$E$327,'PP16'!$B$318:$B$327,$B9))</f>
        <v/>
      </c>
      <c r="T9" s="240" t="str">
        <f>IF(OR($B9="",$B9=" "),"",SUMIFS('PP17'!$E$318:$E$327,'PP17'!$B$318:$B$327,$B9))</f>
        <v/>
      </c>
      <c r="U9" s="240" t="str">
        <f>IF(OR($B9="",$B9=" "),"",SUMIFS('PP18'!$E$318:$E$327,'PP18'!$B$318:$B$327,$B9))</f>
        <v/>
      </c>
      <c r="V9" s="240" t="str">
        <f>IF(OR($B9="",$B9=" "),"",SUMIFS('PP19'!$E$318:$E$327,'PP19'!$B$318:$B$327,$B9))</f>
        <v/>
      </c>
      <c r="W9" s="240" t="str">
        <f>IF(OR($B9="",$B9=" "),"",SUMIFS('PP20'!$E$318:$E$327,'PP20'!$B$318:$B$327,$B9))</f>
        <v/>
      </c>
      <c r="X9" s="171"/>
      <c r="Y9" s="171"/>
    </row>
    <row r="10" spans="2:25" x14ac:dyDescent="0.35">
      <c r="B10" s="157" t="str">
        <f>Hulpblad!X6</f>
        <v xml:space="preserve"> </v>
      </c>
      <c r="C10" s="155" t="str">
        <f t="shared" si="0"/>
        <v/>
      </c>
      <c r="D10" s="156" t="str">
        <f>IF(OR($B10="",$B10=" "),"",SUMIFS(Penvoerder!$E$318:$E$327,Penvoerder!$B$318:$B$327,$B10))</f>
        <v/>
      </c>
      <c r="E10" s="240" t="str">
        <f>IF(OR($B10="",$B10=" "),"",SUMIFS('PP2'!$E$318:$E$327,'PP2'!$B$318:$B$327,$B10))</f>
        <v/>
      </c>
      <c r="F10" s="240" t="str">
        <f>IF(OR($B10="",$B10=" "),"",SUMIFS('PP3'!$E$318:$E$327,'PP3'!$B$318:$B$327,$B10))</f>
        <v/>
      </c>
      <c r="G10" s="240" t="str">
        <f>IF(OR($B10="",$B10=" "),"",SUMIFS('PP4'!$E$318:$E$327,'PP4'!$B$318:$B$327,$B10))</f>
        <v/>
      </c>
      <c r="H10" s="240" t="str">
        <f>IF(OR($B10="",$B10=" "),"",SUMIFS('PP5'!$E$318:$E$327,'PP5'!$B$318:$B$327,$B10))</f>
        <v/>
      </c>
      <c r="I10" s="240" t="str">
        <f>IF(OR($B10="",$B10=" "),"",SUMIFS('PP6'!$E$318:$E$327,'PP6'!$B$318:$B$327,$B10))</f>
        <v/>
      </c>
      <c r="J10" s="240" t="str">
        <f>IF(OR($B10="",$B10=" "),"",SUMIFS('PP7'!$E$318:$E$327,'PP7'!$B$318:$B$327,$B10))</f>
        <v/>
      </c>
      <c r="K10" s="240" t="str">
        <f>IF(OR($B10="",$B10=" "),"",SUMIFS('PP8'!$E$318:$E$327,'PP8'!$B$318:$B$327,$B10))</f>
        <v/>
      </c>
      <c r="L10" s="240" t="str">
        <f>IF(OR($B10="",$B10=" "),"",SUMIFS('PP9'!$E$318:$E$327,'PP9'!$B$318:$B$327,$B10))</f>
        <v/>
      </c>
      <c r="M10" s="240" t="str">
        <f>IF(OR($B10="",$B10=" "),"",SUMIFS('PP10'!$E$318:$E$327,'PP10'!$B$318:$B$327,$B10))</f>
        <v/>
      </c>
      <c r="N10" s="240" t="str">
        <f>IF(OR($B10="",$B10=" "),"",SUMIFS('PP11'!$E$318:$E$327,'PP11'!$B$318:$B$327,$B10))</f>
        <v/>
      </c>
      <c r="O10" s="240" t="str">
        <f>IF(OR($B10="",$B10=" "),"",SUMIFS('PP12'!$E$318:$E$327,'PP12'!$B$318:$B$327,$B10))</f>
        <v/>
      </c>
      <c r="P10" s="240" t="str">
        <f>IF(OR($B10="",$B10=" "),"",SUMIFS('PP13'!$E$318:$E$327,'PP13'!$B$318:$B$327,$B10))</f>
        <v/>
      </c>
      <c r="Q10" s="240" t="str">
        <f>IF(OR($B10="",$B10=" "),"",SUMIFS('PP14'!$E$318:$E$327,'PP14'!$B$318:$B$327,$B10))</f>
        <v/>
      </c>
      <c r="R10" s="240" t="str">
        <f>IF(OR($B10="",$B10=" "),"",SUMIFS('PP15'!$E$318:$E$327,'PP15'!$B$318:$B$327,$B10))</f>
        <v/>
      </c>
      <c r="S10" s="240" t="str">
        <f>IF(OR($B10="",$B10=" "),"",SUMIFS('PP16'!$E$318:$E$327,'PP16'!$B$318:$B$327,$B10))</f>
        <v/>
      </c>
      <c r="T10" s="240" t="str">
        <f>IF(OR($B10="",$B10=" "),"",SUMIFS('PP17'!$E$318:$E$327,'PP17'!$B$318:$B$327,$B10))</f>
        <v/>
      </c>
      <c r="U10" s="240" t="str">
        <f>IF(OR($B10="",$B10=" "),"",SUMIFS('PP18'!$E$318:$E$327,'PP18'!$B$318:$B$327,$B10))</f>
        <v/>
      </c>
      <c r="V10" s="240" t="str">
        <f>IF(OR($B10="",$B10=" "),"",SUMIFS('PP19'!$E$318:$E$327,'PP19'!$B$318:$B$327,$B10))</f>
        <v/>
      </c>
      <c r="W10" s="240" t="str">
        <f>IF(OR($B10="",$B10=" "),"",SUMIFS('PP20'!$E$318:$E$327,'PP20'!$B$318:$B$327,$B10))</f>
        <v/>
      </c>
      <c r="X10" s="171"/>
      <c r="Y10" s="171"/>
    </row>
    <row r="11" spans="2:25" x14ac:dyDescent="0.35">
      <c r="B11" s="157" t="str">
        <f>Hulpblad!X7</f>
        <v xml:space="preserve"> </v>
      </c>
      <c r="C11" s="155" t="str">
        <f t="shared" si="0"/>
        <v/>
      </c>
      <c r="D11" s="156" t="str">
        <f>IF(OR($B11="",$B11=" "),"",SUMIFS(Penvoerder!$E$318:$E$327,Penvoerder!$B$318:$B$327,$B11))</f>
        <v/>
      </c>
      <c r="E11" s="240" t="str">
        <f>IF(OR($B11="",$B11=" "),"",SUMIFS('PP2'!$E$318:$E$327,'PP2'!$B$318:$B$327,$B11))</f>
        <v/>
      </c>
      <c r="F11" s="240" t="str">
        <f>IF(OR($B11="",$B11=" "),"",SUMIFS('PP3'!$E$318:$E$327,'PP3'!$B$318:$B$327,$B11))</f>
        <v/>
      </c>
      <c r="G11" s="240" t="str">
        <f>IF(OR($B11="",$B11=" "),"",SUMIFS('PP4'!$E$318:$E$327,'PP4'!$B$318:$B$327,$B11))</f>
        <v/>
      </c>
      <c r="H11" s="240" t="str">
        <f>IF(OR($B11="",$B11=" "),"",SUMIFS('PP5'!$E$318:$E$327,'PP5'!$B$318:$B$327,$B11))</f>
        <v/>
      </c>
      <c r="I11" s="240" t="str">
        <f>IF(OR($B11="",$B11=" "),"",SUMIFS('PP6'!$E$318:$E$327,'PP6'!$B$318:$B$327,$B11))</f>
        <v/>
      </c>
      <c r="J11" s="240" t="str">
        <f>IF(OR($B11="",$B11=" "),"",SUMIFS('PP7'!$E$318:$E$327,'PP7'!$B$318:$B$327,$B11))</f>
        <v/>
      </c>
      <c r="K11" s="240" t="str">
        <f>IF(OR($B11="",$B11=" "),"",SUMIFS('PP8'!$E$318:$E$327,'PP8'!$B$318:$B$327,$B11))</f>
        <v/>
      </c>
      <c r="L11" s="240" t="str">
        <f>IF(OR($B11="",$B11=" "),"",SUMIFS('PP9'!$E$318:$E$327,'PP9'!$B$318:$B$327,$B11))</f>
        <v/>
      </c>
      <c r="M11" s="240" t="str">
        <f>IF(OR($B11="",$B11=" "),"",SUMIFS('PP10'!$E$318:$E$327,'PP10'!$B$318:$B$327,$B11))</f>
        <v/>
      </c>
      <c r="N11" s="240" t="str">
        <f>IF(OR($B11="",$B11=" "),"",SUMIFS('PP11'!$E$318:$E$327,'PP11'!$B$318:$B$327,$B11))</f>
        <v/>
      </c>
      <c r="O11" s="240" t="str">
        <f>IF(OR($B11="",$B11=" "),"",SUMIFS('PP12'!$E$318:$E$327,'PP12'!$B$318:$B$327,$B11))</f>
        <v/>
      </c>
      <c r="P11" s="240" t="str">
        <f>IF(OR($B11="",$B11=" "),"",SUMIFS('PP13'!$E$318:$E$327,'PP13'!$B$318:$B$327,$B11))</f>
        <v/>
      </c>
      <c r="Q11" s="240" t="str">
        <f>IF(OR($B11="",$B11=" "),"",SUMIFS('PP14'!$E$318:$E$327,'PP14'!$B$318:$B$327,$B11))</f>
        <v/>
      </c>
      <c r="R11" s="240" t="str">
        <f>IF(OR($B11="",$B11=" "),"",SUMIFS('PP15'!$E$318:$E$327,'PP15'!$B$318:$B$327,$B11))</f>
        <v/>
      </c>
      <c r="S11" s="240" t="str">
        <f>IF(OR($B11="",$B11=" "),"",SUMIFS('PP16'!$E$318:$E$327,'PP16'!$B$318:$B$327,$B11))</f>
        <v/>
      </c>
      <c r="T11" s="240" t="str">
        <f>IF(OR($B11="",$B11=" "),"",SUMIFS('PP17'!$E$318:$E$327,'PP17'!$B$318:$B$327,$B11))</f>
        <v/>
      </c>
      <c r="U11" s="240" t="str">
        <f>IF(OR($B11="",$B11=" "),"",SUMIFS('PP18'!$E$318:$E$327,'PP18'!$B$318:$B$327,$B11))</f>
        <v/>
      </c>
      <c r="V11" s="240" t="str">
        <f>IF(OR($B11="",$B11=" "),"",SUMIFS('PP19'!$E$318:$E$327,'PP19'!$B$318:$B$327,$B11))</f>
        <v/>
      </c>
      <c r="W11" s="240" t="str">
        <f>IF(OR($B11="",$B11=" "),"",SUMIFS('PP20'!$E$318:$E$327,'PP20'!$B$318:$B$327,$B11))</f>
        <v/>
      </c>
      <c r="X11" s="171"/>
      <c r="Y11" s="171"/>
    </row>
    <row r="12" spans="2:25" x14ac:dyDescent="0.35">
      <c r="B12" s="157" t="str">
        <f>Hulpblad!X8</f>
        <v xml:space="preserve"> </v>
      </c>
      <c r="C12" s="155" t="str">
        <f t="shared" si="0"/>
        <v/>
      </c>
      <c r="D12" s="156" t="str">
        <f>IF(OR($B12="",$B12=" "),"",SUMIFS(Penvoerder!$E$318:$E$327,Penvoerder!$B$318:$B$327,$B12))</f>
        <v/>
      </c>
      <c r="E12" s="240" t="str">
        <f>IF(OR($B12="",$B12=" "),"",SUMIFS('PP2'!$E$318:$E$327,'PP2'!$B$318:$B$327,$B12))</f>
        <v/>
      </c>
      <c r="F12" s="240" t="str">
        <f>IF(OR($B12="",$B12=" "),"",SUMIFS('PP3'!$E$318:$E$327,'PP3'!$B$318:$B$327,$B12))</f>
        <v/>
      </c>
      <c r="G12" s="240" t="str">
        <f>IF(OR($B12="",$B12=" "),"",SUMIFS('PP4'!$E$318:$E$327,'PP4'!$B$318:$B$327,$B12))</f>
        <v/>
      </c>
      <c r="H12" s="240" t="str">
        <f>IF(OR($B12="",$B12=" "),"",SUMIFS('PP5'!$E$318:$E$327,'PP5'!$B$318:$B$327,$B12))</f>
        <v/>
      </c>
      <c r="I12" s="240" t="str">
        <f>IF(OR($B12="",$B12=" "),"",SUMIFS('PP6'!$E$318:$E$327,'PP6'!$B$318:$B$327,$B12))</f>
        <v/>
      </c>
      <c r="J12" s="240" t="str">
        <f>IF(OR($B12="",$B12=" "),"",SUMIFS('PP7'!$E$318:$E$327,'PP7'!$B$318:$B$327,$B12))</f>
        <v/>
      </c>
      <c r="K12" s="240" t="str">
        <f>IF(OR($B12="",$B12=" "),"",SUMIFS('PP8'!$E$318:$E$327,'PP8'!$B$318:$B$327,$B12))</f>
        <v/>
      </c>
      <c r="L12" s="240" t="str">
        <f>IF(OR($B12="",$B12=" "),"",SUMIFS('PP9'!$E$318:$E$327,'PP9'!$B$318:$B$327,$B12))</f>
        <v/>
      </c>
      <c r="M12" s="240" t="str">
        <f>IF(OR($B12="",$B12=" "),"",SUMIFS('PP10'!$E$318:$E$327,'PP10'!$B$318:$B$327,$B12))</f>
        <v/>
      </c>
      <c r="N12" s="240" t="str">
        <f>IF(OR($B12="",$B12=" "),"",SUMIFS('PP11'!$E$318:$E$327,'PP11'!$B$318:$B$327,$B12))</f>
        <v/>
      </c>
      <c r="O12" s="240" t="str">
        <f>IF(OR($B12="",$B12=" "),"",SUMIFS('PP12'!$E$318:$E$327,'PP12'!$B$318:$B$327,$B12))</f>
        <v/>
      </c>
      <c r="P12" s="240" t="str">
        <f>IF(OR($B12="",$B12=" "),"",SUMIFS('PP13'!$E$318:$E$327,'PP13'!$B$318:$B$327,$B12))</f>
        <v/>
      </c>
      <c r="Q12" s="240" t="str">
        <f>IF(OR($B12="",$B12=" "),"",SUMIFS('PP14'!$E$318:$E$327,'PP14'!$B$318:$B$327,$B12))</f>
        <v/>
      </c>
      <c r="R12" s="240" t="str">
        <f>IF(OR($B12="",$B12=" "),"",SUMIFS('PP15'!$E$318:$E$327,'PP15'!$B$318:$B$327,$B12))</f>
        <v/>
      </c>
      <c r="S12" s="240" t="str">
        <f>IF(OR($B12="",$B12=" "),"",SUMIFS('PP16'!$E$318:$E$327,'PP16'!$B$318:$B$327,$B12))</f>
        <v/>
      </c>
      <c r="T12" s="240" t="str">
        <f>IF(OR($B12="",$B12=" "),"",SUMIFS('PP17'!$E$318:$E$327,'PP17'!$B$318:$B$327,$B12))</f>
        <v/>
      </c>
      <c r="U12" s="240" t="str">
        <f>IF(OR($B12="",$B12=" "),"",SUMIFS('PP18'!$E$318:$E$327,'PP18'!$B$318:$B$327,$B12))</f>
        <v/>
      </c>
      <c r="V12" s="240" t="str">
        <f>IF(OR($B12="",$B12=" "),"",SUMIFS('PP19'!$E$318:$E$327,'PP19'!$B$318:$B$327,$B12))</f>
        <v/>
      </c>
      <c r="W12" s="240" t="str">
        <f>IF(OR($B12="",$B12=" "),"",SUMIFS('PP20'!$E$318:$E$327,'PP20'!$B$318:$B$327,$B12))</f>
        <v/>
      </c>
      <c r="X12" s="171"/>
      <c r="Y12" s="171"/>
    </row>
    <row r="13" spans="2:25" x14ac:dyDescent="0.35">
      <c r="B13" s="157" t="str">
        <f>Hulpblad!X9</f>
        <v xml:space="preserve"> </v>
      </c>
      <c r="C13" s="155" t="str">
        <f t="shared" si="0"/>
        <v/>
      </c>
      <c r="D13" s="156" t="str">
        <f>IF(OR($B13="",$B13=" "),"",SUMIFS(Penvoerder!$E$318:$E$327,Penvoerder!$B$318:$B$327,$B13))</f>
        <v/>
      </c>
      <c r="E13" s="240" t="str">
        <f>IF(OR($B13="",$B13=" "),"",SUMIFS('PP2'!$E$318:$E$327,'PP2'!$B$318:$B$327,$B13))</f>
        <v/>
      </c>
      <c r="F13" s="240" t="str">
        <f>IF(OR($B13="",$B13=" "),"",SUMIFS('PP3'!$E$318:$E$327,'PP3'!$B$318:$B$327,$B13))</f>
        <v/>
      </c>
      <c r="G13" s="240" t="str">
        <f>IF(OR($B13="",$B13=" "),"",SUMIFS('PP4'!$E$318:$E$327,'PP4'!$B$318:$B$327,$B13))</f>
        <v/>
      </c>
      <c r="H13" s="240" t="str">
        <f>IF(OR($B13="",$B13=" "),"",SUMIFS('PP5'!$E$318:$E$327,'PP5'!$B$318:$B$327,$B13))</f>
        <v/>
      </c>
      <c r="I13" s="240" t="str">
        <f>IF(OR($B13="",$B13=" "),"",SUMIFS('PP6'!$E$318:$E$327,'PP6'!$B$318:$B$327,$B13))</f>
        <v/>
      </c>
      <c r="J13" s="240" t="str">
        <f>IF(OR($B13="",$B13=" "),"",SUMIFS('PP7'!$E$318:$E$327,'PP7'!$B$318:$B$327,$B13))</f>
        <v/>
      </c>
      <c r="K13" s="240" t="str">
        <f>IF(OR($B13="",$B13=" "),"",SUMIFS('PP8'!$E$318:$E$327,'PP8'!$B$318:$B$327,$B13))</f>
        <v/>
      </c>
      <c r="L13" s="240" t="str">
        <f>IF(OR($B13="",$B13=" "),"",SUMIFS('PP9'!$E$318:$E$327,'PP9'!$B$318:$B$327,$B13))</f>
        <v/>
      </c>
      <c r="M13" s="240" t="str">
        <f>IF(OR($B13="",$B13=" "),"",SUMIFS('PP10'!$E$318:$E$327,'PP10'!$B$318:$B$327,$B13))</f>
        <v/>
      </c>
      <c r="N13" s="240" t="str">
        <f>IF(OR($B13="",$B13=" "),"",SUMIFS('PP11'!$E$318:$E$327,'PP11'!$B$318:$B$327,$B13))</f>
        <v/>
      </c>
      <c r="O13" s="240" t="str">
        <f>IF(OR($B13="",$B13=" "),"",SUMIFS('PP12'!$E$318:$E$327,'PP12'!$B$318:$B$327,$B13))</f>
        <v/>
      </c>
      <c r="P13" s="240" t="str">
        <f>IF(OR($B13="",$B13=" "),"",SUMIFS('PP13'!$E$318:$E$327,'PP13'!$B$318:$B$327,$B13))</f>
        <v/>
      </c>
      <c r="Q13" s="240" t="str">
        <f>IF(OR($B13="",$B13=" "),"",SUMIFS('PP14'!$E$318:$E$327,'PP14'!$B$318:$B$327,$B13))</f>
        <v/>
      </c>
      <c r="R13" s="240" t="str">
        <f>IF(OR($B13="",$B13=" "),"",SUMIFS('PP15'!$E$318:$E$327,'PP15'!$B$318:$B$327,$B13))</f>
        <v/>
      </c>
      <c r="S13" s="240" t="str">
        <f>IF(OR($B13="",$B13=" "),"",SUMIFS('PP16'!$E$318:$E$327,'PP16'!$B$318:$B$327,$B13))</f>
        <v/>
      </c>
      <c r="T13" s="240" t="str">
        <f>IF(OR($B13="",$B13=" "),"",SUMIFS('PP17'!$E$318:$E$327,'PP17'!$B$318:$B$327,$B13))</f>
        <v/>
      </c>
      <c r="U13" s="240" t="str">
        <f>IF(OR($B13="",$B13=" "),"",SUMIFS('PP18'!$E$318:$E$327,'PP18'!$B$318:$B$327,$B13))</f>
        <v/>
      </c>
      <c r="V13" s="240" t="str">
        <f>IF(OR($B13="",$B13=" "),"",SUMIFS('PP19'!$E$318:$E$327,'PP19'!$B$318:$B$327,$B13))</f>
        <v/>
      </c>
      <c r="W13" s="240" t="str">
        <f>IF(OR($B13="",$B13=" "),"",SUMIFS('PP20'!$E$318:$E$327,'PP20'!$B$318:$B$327,$B13))</f>
        <v/>
      </c>
      <c r="X13" s="171"/>
      <c r="Y13" s="171"/>
    </row>
    <row r="14" spans="2:25" x14ac:dyDescent="0.35">
      <c r="B14" s="157" t="str">
        <f>Hulpblad!X10</f>
        <v xml:space="preserve"> </v>
      </c>
      <c r="C14" s="155" t="str">
        <f t="shared" si="0"/>
        <v/>
      </c>
      <c r="D14" s="156" t="str">
        <f>IF(OR($B14="",$B14=" "),"",SUMIFS(Penvoerder!$E$318:$E$327,Penvoerder!$B$318:$B$327,$B14))</f>
        <v/>
      </c>
      <c r="E14" s="240" t="str">
        <f>IF(OR($B14="",$B14=" "),"",SUMIFS('PP2'!$E$318:$E$327,'PP2'!$B$318:$B$327,$B14))</f>
        <v/>
      </c>
      <c r="F14" s="240" t="str">
        <f>IF(OR($B14="",$B14=" "),"",SUMIFS('PP3'!$E$318:$E$327,'PP3'!$B$318:$B$327,$B14))</f>
        <v/>
      </c>
      <c r="G14" s="240" t="str">
        <f>IF(OR($B14="",$B14=" "),"",SUMIFS('PP4'!$E$318:$E$327,'PP4'!$B$318:$B$327,$B14))</f>
        <v/>
      </c>
      <c r="H14" s="240" t="str">
        <f>IF(OR($B14="",$B14=" "),"",SUMIFS('PP5'!$E$318:$E$327,'PP5'!$B$318:$B$327,$B14))</f>
        <v/>
      </c>
      <c r="I14" s="240" t="str">
        <f>IF(OR($B14="",$B14=" "),"",SUMIFS('PP6'!$E$318:$E$327,'PP6'!$B$318:$B$327,$B14))</f>
        <v/>
      </c>
      <c r="J14" s="240" t="str">
        <f>IF(OR($B14="",$B14=" "),"",SUMIFS('PP7'!$E$318:$E$327,'PP7'!$B$318:$B$327,$B14))</f>
        <v/>
      </c>
      <c r="K14" s="240" t="str">
        <f>IF(OR($B14="",$B14=" "),"",SUMIFS('PP8'!$E$318:$E$327,'PP8'!$B$318:$B$327,$B14))</f>
        <v/>
      </c>
      <c r="L14" s="240" t="str">
        <f>IF(OR($B14="",$B14=" "),"",SUMIFS('PP9'!$E$318:$E$327,'PP9'!$B$318:$B$327,$B14))</f>
        <v/>
      </c>
      <c r="M14" s="240" t="str">
        <f>IF(OR($B14="",$B14=" "),"",SUMIFS('PP10'!$E$318:$E$327,'PP10'!$B$318:$B$327,$B14))</f>
        <v/>
      </c>
      <c r="N14" s="240" t="str">
        <f>IF(OR($B14="",$B14=" "),"",SUMIFS('PP11'!$E$318:$E$327,'PP11'!$B$318:$B$327,$B14))</f>
        <v/>
      </c>
      <c r="O14" s="240" t="str">
        <f>IF(OR($B14="",$B14=" "),"",SUMIFS('PP12'!$E$318:$E$327,'PP12'!$B$318:$B$327,$B14))</f>
        <v/>
      </c>
      <c r="P14" s="240" t="str">
        <f>IF(OR($B14="",$B14=" "),"",SUMIFS('PP13'!$E$318:$E$327,'PP13'!$B$318:$B$327,$B14))</f>
        <v/>
      </c>
      <c r="Q14" s="240" t="str">
        <f>IF(OR($B14="",$B14=" "),"",SUMIFS('PP14'!$E$318:$E$327,'PP14'!$B$318:$B$327,$B14))</f>
        <v/>
      </c>
      <c r="R14" s="240" t="str">
        <f>IF(OR($B14="",$B14=" "),"",SUMIFS('PP15'!$E$318:$E$327,'PP15'!$B$318:$B$327,$B14))</f>
        <v/>
      </c>
      <c r="S14" s="240" t="str">
        <f>IF(OR($B14="",$B14=" "),"",SUMIFS('PP16'!$E$318:$E$327,'PP16'!$B$318:$B$327,$B14))</f>
        <v/>
      </c>
      <c r="T14" s="240" t="str">
        <f>IF(OR($B14="",$B14=" "),"",SUMIFS('PP17'!$E$318:$E$327,'PP17'!$B$318:$B$327,$B14))</f>
        <v/>
      </c>
      <c r="U14" s="240" t="str">
        <f>IF(OR($B14="",$B14=" "),"",SUMIFS('PP18'!$E$318:$E$327,'PP18'!$B$318:$B$327,$B14))</f>
        <v/>
      </c>
      <c r="V14" s="240" t="str">
        <f>IF(OR($B14="",$B14=" "),"",SUMIFS('PP19'!$E$318:$E$327,'PP19'!$B$318:$B$327,$B14))</f>
        <v/>
      </c>
      <c r="W14" s="240" t="str">
        <f>IF(OR($B14="",$B14=" "),"",SUMIFS('PP20'!$E$318:$E$327,'PP20'!$B$318:$B$327,$B14))</f>
        <v/>
      </c>
      <c r="X14" s="171"/>
      <c r="Y14" s="171"/>
    </row>
    <row r="15" spans="2:25" ht="15" thickBot="1" x14ac:dyDescent="0.4">
      <c r="B15" s="158" t="str">
        <f>Hulpblad!X11</f>
        <v xml:space="preserve"> </v>
      </c>
      <c r="C15" s="159" t="str">
        <f t="shared" si="0"/>
        <v/>
      </c>
      <c r="D15" s="160" t="str">
        <f>IF(OR($B15="",$B15=" "),"",SUMIFS(Penvoerder!$E$318:$E$327,Penvoerder!$B$318:$B$327,$B15))</f>
        <v/>
      </c>
      <c r="E15" s="241" t="str">
        <f>IF(OR($B15="",$B15=" "),"",SUMIFS('PP2'!$E$318:$E$327,'PP2'!$B$318:$B$327,$B15))</f>
        <v/>
      </c>
      <c r="F15" s="241" t="str">
        <f>IF(OR($B15="",$B15=" "),"",SUMIFS('PP3'!$E$318:$E$327,'PP3'!$B$318:$B$327,$B15))</f>
        <v/>
      </c>
      <c r="G15" s="241" t="str">
        <f>IF(OR($B15="",$B15=" "),"",SUMIFS('PP4'!$E$318:$E$327,'PP4'!$B$318:$B$327,$B15))</f>
        <v/>
      </c>
      <c r="H15" s="241" t="str">
        <f>IF(OR($B15="",$B15=" "),"",SUMIFS('PP5'!$E$318:$E$327,'PP5'!$B$318:$B$327,$B15))</f>
        <v/>
      </c>
      <c r="I15" s="241" t="str">
        <f>IF(OR($B15="",$B15=" "),"",SUMIFS('PP6'!$E$318:$E$327,'PP6'!$B$318:$B$327,$B15))</f>
        <v/>
      </c>
      <c r="J15" s="241" t="str">
        <f>IF(OR($B15="",$B15=" "),"",SUMIFS('PP7'!$E$318:$E$327,'PP7'!$B$318:$B$327,$B15))</f>
        <v/>
      </c>
      <c r="K15" s="241" t="str">
        <f>IF(OR($B15="",$B15=" "),"",SUMIFS('PP8'!$E$318:$E$327,'PP8'!$B$318:$B$327,$B15))</f>
        <v/>
      </c>
      <c r="L15" s="241" t="str">
        <f>IF(OR($B15="",$B15=" "),"",SUMIFS('PP9'!$E$318:$E$327,'PP9'!$B$318:$B$327,$B15))</f>
        <v/>
      </c>
      <c r="M15" s="241" t="str">
        <f>IF(OR($B15="",$B15=" "),"",SUMIFS('PP10'!$E$318:$E$327,'PP10'!$B$318:$B$327,$B15))</f>
        <v/>
      </c>
      <c r="N15" s="241" t="str">
        <f>IF(OR($B15="",$B15=" "),"",SUMIFS('PP11'!$E$318:$E$327,'PP11'!$B$318:$B$327,$B15))</f>
        <v/>
      </c>
      <c r="O15" s="241" t="str">
        <f>IF(OR($B15="",$B15=" "),"",SUMIFS('PP12'!$E$318:$E$327,'PP12'!$B$318:$B$327,$B15))</f>
        <v/>
      </c>
      <c r="P15" s="241" t="str">
        <f>IF(OR($B15="",$B15=" "),"",SUMIFS('PP13'!$E$318:$E$327,'PP13'!$B$318:$B$327,$B15))</f>
        <v/>
      </c>
      <c r="Q15" s="241" t="str">
        <f>IF(OR($B15="",$B15=" "),"",SUMIFS('PP14'!$E$318:$E$327,'PP14'!$B$318:$B$327,$B15))</f>
        <v/>
      </c>
      <c r="R15" s="241" t="str">
        <f>IF(OR($B15="",$B15=" "),"",SUMIFS('PP15'!$E$318:$E$327,'PP15'!$B$318:$B$327,$B15))</f>
        <v/>
      </c>
      <c r="S15" s="241" t="str">
        <f>IF(OR($B15="",$B15=" "),"",SUMIFS('PP16'!$E$318:$E$327,'PP16'!$B$318:$B$327,$B15))</f>
        <v/>
      </c>
      <c r="T15" s="241" t="str">
        <f>IF(OR($B15="",$B15=" "),"",SUMIFS('PP17'!$E$318:$E$327,'PP17'!$B$318:$B$327,$B15))</f>
        <v/>
      </c>
      <c r="U15" s="241" t="str">
        <f>IF(OR($B15="",$B15=" "),"",SUMIFS('PP18'!$E$318:$E$327,'PP18'!$B$318:$B$327,$B15))</f>
        <v/>
      </c>
      <c r="V15" s="241" t="str">
        <f>IF(OR($B15="",$B15=" "),"",SUMIFS('PP19'!$E$318:$E$327,'PP19'!$B$318:$B$327,$B15))</f>
        <v/>
      </c>
      <c r="W15" s="241" t="str">
        <f>IF(OR($B15="",$B15=" "),"",SUMIFS('PP20'!$E$318:$E$327,'PP20'!$B$318:$B$327,$B15))</f>
        <v/>
      </c>
      <c r="X15" s="171"/>
      <c r="Y15" s="171"/>
    </row>
    <row r="16" spans="2:25" ht="15.5" thickTop="1" thickBot="1" x14ac:dyDescent="0.4">
      <c r="B16" s="242" t="s">
        <v>51</v>
      </c>
      <c r="C16" s="161">
        <f>SUM(C6:C15)</f>
        <v>0</v>
      </c>
      <c r="D16" s="161">
        <f>SUM(D6:D15)</f>
        <v>0</v>
      </c>
      <c r="E16" s="161">
        <f t="shared" ref="E16:R16" si="1">SUM(E6:E15)</f>
        <v>0</v>
      </c>
      <c r="F16" s="161">
        <f t="shared" si="1"/>
        <v>0</v>
      </c>
      <c r="G16" s="161">
        <f t="shared" si="1"/>
        <v>0</v>
      </c>
      <c r="H16" s="161">
        <f t="shared" si="1"/>
        <v>0</v>
      </c>
      <c r="I16" s="161">
        <f t="shared" si="1"/>
        <v>0</v>
      </c>
      <c r="J16" s="161">
        <f t="shared" si="1"/>
        <v>0</v>
      </c>
      <c r="K16" s="161">
        <f t="shared" si="1"/>
        <v>0</v>
      </c>
      <c r="L16" s="161">
        <f t="shared" si="1"/>
        <v>0</v>
      </c>
      <c r="M16" s="161">
        <f t="shared" si="1"/>
        <v>0</v>
      </c>
      <c r="N16" s="161">
        <f t="shared" si="1"/>
        <v>0</v>
      </c>
      <c r="O16" s="161">
        <f t="shared" si="1"/>
        <v>0</v>
      </c>
      <c r="P16" s="161">
        <f t="shared" si="1"/>
        <v>0</v>
      </c>
      <c r="Q16" s="161">
        <f t="shared" si="1"/>
        <v>0</v>
      </c>
      <c r="R16" s="161">
        <f t="shared" si="1"/>
        <v>0</v>
      </c>
      <c r="S16" s="161">
        <f t="shared" ref="S16:W16" si="2">SUM(S6:S15)</f>
        <v>0</v>
      </c>
      <c r="T16" s="161">
        <f t="shared" si="2"/>
        <v>0</v>
      </c>
      <c r="U16" s="161">
        <f t="shared" si="2"/>
        <v>0</v>
      </c>
      <c r="V16" s="161">
        <f t="shared" si="2"/>
        <v>0</v>
      </c>
      <c r="W16" s="161">
        <f t="shared" si="2"/>
        <v>0</v>
      </c>
      <c r="X16" s="171"/>
      <c r="Y16" s="171"/>
    </row>
    <row r="17" spans="1:25" s="24" customFormat="1" ht="15" thickTop="1" x14ac:dyDescent="0.35">
      <c r="A17" s="28"/>
      <c r="B17" s="243" t="s">
        <v>52</v>
      </c>
      <c r="C17" s="162">
        <f>IFERROR(C16/$C16,0)</f>
        <v>0</v>
      </c>
      <c r="D17" s="162">
        <f t="shared" ref="D17:W17" si="3">IFERROR(D16/$C16,0)</f>
        <v>0</v>
      </c>
      <c r="E17" s="162">
        <f t="shared" si="3"/>
        <v>0</v>
      </c>
      <c r="F17" s="162">
        <f t="shared" si="3"/>
        <v>0</v>
      </c>
      <c r="G17" s="162">
        <f t="shared" si="3"/>
        <v>0</v>
      </c>
      <c r="H17" s="162">
        <f t="shared" si="3"/>
        <v>0</v>
      </c>
      <c r="I17" s="162">
        <f t="shared" si="3"/>
        <v>0</v>
      </c>
      <c r="J17" s="162">
        <f t="shared" si="3"/>
        <v>0</v>
      </c>
      <c r="K17" s="162">
        <f t="shared" si="3"/>
        <v>0</v>
      </c>
      <c r="L17" s="162">
        <f t="shared" si="3"/>
        <v>0</v>
      </c>
      <c r="M17" s="162">
        <f t="shared" si="3"/>
        <v>0</v>
      </c>
      <c r="N17" s="162">
        <f t="shared" si="3"/>
        <v>0</v>
      </c>
      <c r="O17" s="162">
        <f t="shared" si="3"/>
        <v>0</v>
      </c>
      <c r="P17" s="162">
        <f t="shared" si="3"/>
        <v>0</v>
      </c>
      <c r="Q17" s="162">
        <f t="shared" si="3"/>
        <v>0</v>
      </c>
      <c r="R17" s="162">
        <f t="shared" si="3"/>
        <v>0</v>
      </c>
      <c r="S17" s="162">
        <f t="shared" si="3"/>
        <v>0</v>
      </c>
      <c r="T17" s="162">
        <f t="shared" si="3"/>
        <v>0</v>
      </c>
      <c r="U17" s="162">
        <f t="shared" si="3"/>
        <v>0</v>
      </c>
      <c r="V17" s="162">
        <f t="shared" si="3"/>
        <v>0</v>
      </c>
      <c r="W17" s="162">
        <f t="shared" si="3"/>
        <v>0</v>
      </c>
      <c r="X17" s="244"/>
      <c r="Y17" s="244"/>
    </row>
    <row r="18" spans="1:25" ht="8.25" customHeight="1" x14ac:dyDescent="0.35">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row>
    <row r="19" spans="1:25" s="5" customFormat="1" ht="9" customHeight="1" x14ac:dyDescent="0.35">
      <c r="B19" s="131"/>
      <c r="C19" s="131"/>
      <c r="D19" s="131">
        <f>IF(Penvoerder!$A$19=0,0,1)</f>
        <v>0</v>
      </c>
      <c r="E19" s="131">
        <f>IF('PP2'!$A$19=0,0,1)</f>
        <v>0</v>
      </c>
      <c r="F19" s="131">
        <f>IF('PP3'!$A$19=0,0,1)</f>
        <v>0</v>
      </c>
      <c r="G19" s="131">
        <f>IF('PP4'!$A$19=0,0,1)</f>
        <v>0</v>
      </c>
      <c r="H19" s="131">
        <f>IF('PP5'!$A$19=0,0,1)</f>
        <v>0</v>
      </c>
      <c r="I19" s="131">
        <f>IF('PP6'!$A$19=0,0,1)</f>
        <v>0</v>
      </c>
      <c r="J19" s="131">
        <f>IF('PP7'!$A$19=0,0,1)</f>
        <v>0</v>
      </c>
      <c r="K19" s="131">
        <f>IF('PP8'!$A$19=0,0,1)</f>
        <v>0</v>
      </c>
      <c r="L19" s="131">
        <f>IF('PP9'!$A$19=0,0,1)</f>
        <v>0</v>
      </c>
      <c r="M19" s="131">
        <f>IF('PP10'!$A$19=0,0,1)</f>
        <v>0</v>
      </c>
      <c r="N19" s="131">
        <f>IF('PP11'!$A$19=0,0,1)</f>
        <v>0</v>
      </c>
      <c r="O19" s="131">
        <f>IF('PP12'!$A$19=0,0,1)</f>
        <v>0</v>
      </c>
      <c r="P19" s="131">
        <f>IF('PP13'!$A$19=0,0,1)</f>
        <v>0</v>
      </c>
      <c r="Q19" s="131">
        <f>IF('PP14'!$A$19=0,0,1)</f>
        <v>0</v>
      </c>
      <c r="R19" s="131">
        <f>IF('PP15'!$A$19=0,0,1)</f>
        <v>0</v>
      </c>
      <c r="S19" s="131">
        <f>IF('PP16'!$A$19=0,0,1)</f>
        <v>0</v>
      </c>
      <c r="T19" s="131">
        <f>IF('PP17'!$A$19=0,0,1)</f>
        <v>0</v>
      </c>
      <c r="U19" s="131">
        <f>IF('PP18'!$A$19=0,0,1)</f>
        <v>0</v>
      </c>
      <c r="V19" s="131">
        <f>IF('PP19'!$A$19=0,0,1)</f>
        <v>0</v>
      </c>
      <c r="W19" s="131">
        <f>IF('PP20'!$A$19=0,0,1)</f>
        <v>0</v>
      </c>
      <c r="X19" s="131"/>
      <c r="Y19" s="131"/>
    </row>
    <row r="20" spans="1:25" ht="15" thickBot="1" x14ac:dyDescent="0.4">
      <c r="B20" s="242"/>
      <c r="C20" s="242" t="s">
        <v>29</v>
      </c>
      <c r="D20" s="167" t="s">
        <v>30</v>
      </c>
      <c r="E20" s="167" t="s">
        <v>31</v>
      </c>
      <c r="F20" s="167" t="s">
        <v>32</v>
      </c>
      <c r="G20" s="167" t="s">
        <v>33</v>
      </c>
      <c r="H20" s="167" t="s">
        <v>34</v>
      </c>
      <c r="I20" s="167" t="s">
        <v>35</v>
      </c>
      <c r="J20" s="167" t="s">
        <v>36</v>
      </c>
      <c r="K20" s="167" t="s">
        <v>37</v>
      </c>
      <c r="L20" s="167" t="s">
        <v>38</v>
      </c>
      <c r="M20" s="167" t="s">
        <v>39</v>
      </c>
      <c r="N20" s="167" t="s">
        <v>40</v>
      </c>
      <c r="O20" s="167" t="s">
        <v>41</v>
      </c>
      <c r="P20" s="167" t="s">
        <v>42</v>
      </c>
      <c r="Q20" s="167" t="s">
        <v>43</v>
      </c>
      <c r="R20" s="167" t="s">
        <v>44</v>
      </c>
      <c r="S20" s="167" t="s">
        <v>45</v>
      </c>
      <c r="T20" s="167" t="s">
        <v>46</v>
      </c>
      <c r="U20" s="167" t="s">
        <v>47</v>
      </c>
      <c r="V20" s="167" t="s">
        <v>48</v>
      </c>
      <c r="W20" s="167" t="s">
        <v>49</v>
      </c>
      <c r="X20" s="171"/>
      <c r="Y20" s="171"/>
    </row>
    <row r="21" spans="1:25" ht="15.5" thickTop="1" thickBot="1" x14ac:dyDescent="0.4">
      <c r="B21" s="242" t="s">
        <v>2</v>
      </c>
      <c r="C21" s="242"/>
      <c r="D21" s="167" t="str">
        <f>IFERROR(IF(Penvoerder!$C$2="","",Penvoerder!$C$2),"")</f>
        <v/>
      </c>
      <c r="E21" s="167" t="str">
        <f>IFERROR(IF('PP2'!$C$2="","",'PP2'!$C$2),"")</f>
        <v/>
      </c>
      <c r="F21" s="167" t="str">
        <f>IFERROR(IF('PP3'!$C$2="","",'PP3'!$C$2),"")</f>
        <v/>
      </c>
      <c r="G21" s="167" t="str">
        <f>IFERROR(IF('PP4'!$C$2="","",'PP4'!$C$2),"")</f>
        <v/>
      </c>
      <c r="H21" s="167" t="str">
        <f>IFERROR(IF('PP5'!$C$2="","",'PP5'!$C$2),"")</f>
        <v/>
      </c>
      <c r="I21" s="167" t="str">
        <f>IFERROR(IF('PP6'!$C$2="","",'PP6'!$C$2),"")</f>
        <v/>
      </c>
      <c r="J21" s="167" t="str">
        <f>IFERROR(IF('PP7'!$C$2="","",'PP7'!$C$2),"")</f>
        <v/>
      </c>
      <c r="K21" s="167" t="str">
        <f>IFERROR(IF('PP8'!$C$2="","",'PP8'!$C$2),"")</f>
        <v/>
      </c>
      <c r="L21" s="167" t="str">
        <f>IFERROR(IF('PP9'!$C$2="","",'PP9'!$C$2),"")</f>
        <v/>
      </c>
      <c r="M21" s="167" t="str">
        <f>IFERROR(IF('PP10'!$C$2="","",'PP10'!$C$2),"")</f>
        <v/>
      </c>
      <c r="N21" s="167" t="str">
        <f>IFERROR(IF('PP11'!$C$2="","",'PP11'!$C$2),"")</f>
        <v/>
      </c>
      <c r="O21" s="167" t="str">
        <f>IFERROR(IF('PP12'!$C$2="","",'PP12'!$C$2),"")</f>
        <v/>
      </c>
      <c r="P21" s="167" t="str">
        <f>IFERROR(IF('PP13'!$C$2="","",'PP13'!$C$2),"")</f>
        <v/>
      </c>
      <c r="Q21" s="167" t="str">
        <f>IFERROR(IF('PP14'!$C$2="","",'PP14'!$C$2),"")</f>
        <v/>
      </c>
      <c r="R21" s="167" t="str">
        <f>IFERROR(IF('PP15'!$C$2="","",'PP15'!$C$2),"")</f>
        <v/>
      </c>
      <c r="S21" s="167" t="str">
        <f>IFERROR(IF('PP16'!$C$2="","",'PP16'!$C$2),"")</f>
        <v/>
      </c>
      <c r="T21" s="167" t="str">
        <f>IFERROR(IF('PP17'!$C$2="","",'PP17'!$C$2),"")</f>
        <v/>
      </c>
      <c r="U21" s="167" t="str">
        <f>IFERROR(IF('PP18'!$C$2="","",'PP18'!$C$2),"")</f>
        <v/>
      </c>
      <c r="V21" s="167" t="str">
        <f>IFERROR(IF('PP19'!$C$2="","",'PP19'!$C$2),"")</f>
        <v/>
      </c>
      <c r="W21" s="167" t="str">
        <f>IFERROR(IF('PP20'!$C$2="","",'PP20'!$C$2),"")</f>
        <v/>
      </c>
      <c r="X21" s="171"/>
      <c r="Y21" s="171"/>
    </row>
    <row r="22" spans="1:25" ht="15" thickTop="1" x14ac:dyDescent="0.35">
      <c r="A22" s="131">
        <f>IF(Projectinformatie!$B$24="",1,IFERROR(HLOOKUP(VLOOKUP(Projectinformatie!$B$24,Keuzeopties[#All],3,FALSE),Keuze_Kostensoort[#All],2,FALSE),0))</f>
        <v>1</v>
      </c>
      <c r="B22" s="154" t="s">
        <v>5</v>
      </c>
      <c r="C22" s="155">
        <f>IF($A22=0,"",SUM(D22:W22))</f>
        <v>0</v>
      </c>
      <c r="D22" s="156">
        <f>SUM(Penvoerder!$F$37:$F$61)</f>
        <v>0</v>
      </c>
      <c r="E22" s="156">
        <f>SUM('PP2'!$F$37:$F$61)</f>
        <v>0</v>
      </c>
      <c r="F22" s="156">
        <f>SUM('PP3'!$F$37:$F$61)</f>
        <v>0</v>
      </c>
      <c r="G22" s="156">
        <f>SUM('PP4'!$F$37:$F$61)</f>
        <v>0</v>
      </c>
      <c r="H22" s="156">
        <f>SUM('PP5'!$F$37:$F$61)</f>
        <v>0</v>
      </c>
      <c r="I22" s="156">
        <f>SUM('PP6'!$F$37:$F$61)</f>
        <v>0</v>
      </c>
      <c r="J22" s="156">
        <f>SUM('PP7'!$F$37:$F$61)</f>
        <v>0</v>
      </c>
      <c r="K22" s="156">
        <f>SUM('PP8'!$F$37:$F$61)</f>
        <v>0</v>
      </c>
      <c r="L22" s="156">
        <f>SUM('PP9'!$F$37:$F$61)</f>
        <v>0</v>
      </c>
      <c r="M22" s="156">
        <f>SUM('PP10'!$F$37:$F$61)</f>
        <v>0</v>
      </c>
      <c r="N22" s="156">
        <f>SUM('PP11'!$F$37:$F$61)</f>
        <v>0</v>
      </c>
      <c r="O22" s="156">
        <f>SUM('PP12'!$F$37:$F$61)</f>
        <v>0</v>
      </c>
      <c r="P22" s="156">
        <f>SUM('PP13'!$F$37:$F$61)</f>
        <v>0</v>
      </c>
      <c r="Q22" s="156">
        <f>SUM('PP14'!$F$37:$F$61)</f>
        <v>0</v>
      </c>
      <c r="R22" s="156">
        <f>SUM('PP15'!$F$37:$F$61)</f>
        <v>0</v>
      </c>
      <c r="S22" s="156">
        <f>SUM('PP16'!$F$37:$F$61)</f>
        <v>0</v>
      </c>
      <c r="T22" s="156">
        <f>SUM('PP17'!$F$37:$F$61)</f>
        <v>0</v>
      </c>
      <c r="U22" s="156">
        <f>SUM('PP18'!$F$37:$F$61)</f>
        <v>0</v>
      </c>
      <c r="V22" s="156">
        <f>SUM('PP19'!$F$37:$F$61)</f>
        <v>0</v>
      </c>
      <c r="W22" s="156">
        <f>SUM('PP20'!$F$37:$F$61)</f>
        <v>0</v>
      </c>
      <c r="X22" s="171"/>
      <c r="Y22" s="171"/>
    </row>
    <row r="23" spans="1:25" x14ac:dyDescent="0.35">
      <c r="A23" s="131">
        <f>IF(Projectinformatie!$B$24="",1,IFERROR(HLOOKUP(VLOOKUP(Projectinformatie!$B$24,Keuzeopties[#All],3,FALSE),Keuze_Kostensoort[#All],3,FALSE),0))</f>
        <v>1</v>
      </c>
      <c r="B23" s="157" t="s">
        <v>7</v>
      </c>
      <c r="C23" s="155">
        <f t="shared" ref="C23:C31" si="4">IF($A23=0,"",SUM(D23:W23))</f>
        <v>0</v>
      </c>
      <c r="D23" s="156">
        <f>SUM(Penvoerder!$G$69:$G$93)</f>
        <v>0</v>
      </c>
      <c r="E23" s="156">
        <f>SUM('PP2'!$G$69:$G$93)</f>
        <v>0</v>
      </c>
      <c r="F23" s="156">
        <f>SUM('PP3'!$G$69:$G$93)</f>
        <v>0</v>
      </c>
      <c r="G23" s="156">
        <f>SUM('PP4'!$G$69:$G$93)</f>
        <v>0</v>
      </c>
      <c r="H23" s="156">
        <f>SUM('PP5'!$G$69:$G$93)</f>
        <v>0</v>
      </c>
      <c r="I23" s="156">
        <f>SUM('PP6'!$G$69:$G$93)</f>
        <v>0</v>
      </c>
      <c r="J23" s="156">
        <f>SUM('PP7'!$G$69:$G$93)</f>
        <v>0</v>
      </c>
      <c r="K23" s="156">
        <f>SUM('PP8'!$G$69:$G$93)</f>
        <v>0</v>
      </c>
      <c r="L23" s="156">
        <f>SUM('PP9'!$G$69:$G$93)</f>
        <v>0</v>
      </c>
      <c r="M23" s="156">
        <f>SUM('PP10'!$G$69:$G$93)</f>
        <v>0</v>
      </c>
      <c r="N23" s="156">
        <f>SUM('PP11'!$G$69:$G$93)</f>
        <v>0</v>
      </c>
      <c r="O23" s="156">
        <f>SUM('PP12'!$G$69:$G$93)</f>
        <v>0</v>
      </c>
      <c r="P23" s="156">
        <f>SUM('PP13'!$G$69:$G$93)</f>
        <v>0</v>
      </c>
      <c r="Q23" s="156">
        <f>SUM('PP14'!$G$69:$G$93)</f>
        <v>0</v>
      </c>
      <c r="R23" s="156">
        <f>SUM('PP15'!$G$69:$G$93)</f>
        <v>0</v>
      </c>
      <c r="S23" s="156">
        <f>SUM('PP16'!$G$69:$G$93)</f>
        <v>0</v>
      </c>
      <c r="T23" s="156">
        <f>SUM('PP17'!$G$69:$G$93)</f>
        <v>0</v>
      </c>
      <c r="U23" s="156">
        <f>SUM('PP18'!$G$69:$G$93)</f>
        <v>0</v>
      </c>
      <c r="V23" s="156">
        <f>SUM('PP19'!$G$69:$G$93)</f>
        <v>0</v>
      </c>
      <c r="W23" s="156">
        <f>SUM('PP20'!$G$69:$G$93)</f>
        <v>0</v>
      </c>
      <c r="X23" s="171"/>
      <c r="Y23" s="171"/>
    </row>
    <row r="24" spans="1:25" x14ac:dyDescent="0.35">
      <c r="A24" s="131">
        <f>IF(Projectinformatie!$B$24="",1,IF(SUM(D19:W19)&gt;0,1,0))</f>
        <v>1</v>
      </c>
      <c r="B24" s="157" t="s">
        <v>9</v>
      </c>
      <c r="C24" s="155">
        <f t="shared" si="4"/>
        <v>0</v>
      </c>
      <c r="D24" s="156">
        <f>SUM(Penvoerder!$G$101:$G$125)</f>
        <v>0</v>
      </c>
      <c r="E24" s="156">
        <f>SUM('PP2'!$G$101:$G$125)</f>
        <v>0</v>
      </c>
      <c r="F24" s="156">
        <f>SUM('PP3'!$G$101:$G$125)</f>
        <v>0</v>
      </c>
      <c r="G24" s="156">
        <f>SUM('PP4'!$G$101:$G$125)</f>
        <v>0</v>
      </c>
      <c r="H24" s="156">
        <f>SUM('PP5'!$G$101:$G$125)</f>
        <v>0</v>
      </c>
      <c r="I24" s="156">
        <f>SUM('PP6'!$G$101:$G$125)</f>
        <v>0</v>
      </c>
      <c r="J24" s="156">
        <f>SUM('PP7'!$G$101:$G$125)</f>
        <v>0</v>
      </c>
      <c r="K24" s="156">
        <f>SUM('PP8'!$G$101:$G$125)</f>
        <v>0</v>
      </c>
      <c r="L24" s="156">
        <f>SUM('PP9'!$G$101:$G$125)</f>
        <v>0</v>
      </c>
      <c r="M24" s="156">
        <f>SUM('PP10'!$G$101:$G$125)</f>
        <v>0</v>
      </c>
      <c r="N24" s="156">
        <f>SUM('PP11'!$G$101:$G$125)</f>
        <v>0</v>
      </c>
      <c r="O24" s="156">
        <f>SUM('PP12'!$G$101:$G$125)</f>
        <v>0</v>
      </c>
      <c r="P24" s="156">
        <f>SUM('PP13'!$G$101:$G$125)</f>
        <v>0</v>
      </c>
      <c r="Q24" s="156">
        <f>SUM('PP14'!$G$101:$G$125)</f>
        <v>0</v>
      </c>
      <c r="R24" s="156">
        <f>SUM('PP15'!$G$101:$G$125)</f>
        <v>0</v>
      </c>
      <c r="S24" s="156">
        <f>SUM('PP16'!$G$101:$G$125)</f>
        <v>0</v>
      </c>
      <c r="T24" s="156">
        <f>SUM('PP17'!$G$101:$G$125)</f>
        <v>0</v>
      </c>
      <c r="U24" s="156">
        <f>SUM('PP18'!$G$101:$G$125)</f>
        <v>0</v>
      </c>
      <c r="V24" s="156">
        <f>SUM('PP19'!$G$101:$G$125)</f>
        <v>0</v>
      </c>
      <c r="W24" s="156">
        <f>SUM('PP20'!$G$101:$G$125)</f>
        <v>0</v>
      </c>
      <c r="X24" s="171"/>
      <c r="Y24" s="171"/>
    </row>
    <row r="25" spans="1:25" x14ac:dyDescent="0.35">
      <c r="A25" s="131">
        <f>IF(Projectinformatie!$B$24="",1,IFERROR(HLOOKUP(VLOOKUP(Projectinformatie!$B$24,Keuzeopties[#All],3,FALSE),Keuze_Kostensoort[#All],5,FALSE),0))</f>
        <v>1</v>
      </c>
      <c r="B25" s="157" t="s">
        <v>11</v>
      </c>
      <c r="C25" s="155">
        <f t="shared" si="4"/>
        <v>0</v>
      </c>
      <c r="D25" s="156">
        <f>SUM(Penvoerder!$C$133:$C$142)</f>
        <v>0</v>
      </c>
      <c r="E25" s="156">
        <f>SUM('PP2'!$C$133:$C$142)</f>
        <v>0</v>
      </c>
      <c r="F25" s="156">
        <f>SUM('PP3'!$C$133:$C$142)</f>
        <v>0</v>
      </c>
      <c r="G25" s="156">
        <f>SUM('PP4'!$C$133:$C$142)</f>
        <v>0</v>
      </c>
      <c r="H25" s="156">
        <f>SUM('PP5'!$C$133:$C$142)</f>
        <v>0</v>
      </c>
      <c r="I25" s="156">
        <f>SUM('PP6'!$C$133:$C$142)</f>
        <v>0</v>
      </c>
      <c r="J25" s="156">
        <f>SUM('PP7'!$C$133:$C$142)</f>
        <v>0</v>
      </c>
      <c r="K25" s="156">
        <f>SUM('PP8'!$C$133:$C$142)</f>
        <v>0</v>
      </c>
      <c r="L25" s="156">
        <f>SUM('PP9'!$C$133:$C$142)</f>
        <v>0</v>
      </c>
      <c r="M25" s="156">
        <f>SUM('PP10'!$C$133:$C$142)</f>
        <v>0</v>
      </c>
      <c r="N25" s="156">
        <f>SUM('PP11'!$C$133:$C$142)</f>
        <v>0</v>
      </c>
      <c r="O25" s="156">
        <f>SUM('PP12'!$C$133:$C$142)</f>
        <v>0</v>
      </c>
      <c r="P25" s="156">
        <f>SUM('PP13'!$C$133:$C$142)</f>
        <v>0</v>
      </c>
      <c r="Q25" s="156">
        <f>SUM('PP14'!$C$133:$C$142)</f>
        <v>0</v>
      </c>
      <c r="R25" s="156">
        <f>SUM('PP15'!$C$133:$C$142)</f>
        <v>0</v>
      </c>
      <c r="S25" s="156">
        <f>SUM('PP16'!$C$133:$C$142)</f>
        <v>0</v>
      </c>
      <c r="T25" s="156">
        <f>SUM('PP17'!$C$133:$C$142)</f>
        <v>0</v>
      </c>
      <c r="U25" s="156">
        <f>SUM('PP18'!$C$133:$C$142)</f>
        <v>0</v>
      </c>
      <c r="V25" s="156">
        <f>SUM('PP19'!$C$133:$C$142)</f>
        <v>0</v>
      </c>
      <c r="W25" s="156">
        <f>SUM('PP20'!$C$133:$C$142)</f>
        <v>0</v>
      </c>
      <c r="X25" s="171"/>
      <c r="Y25" s="171"/>
    </row>
    <row r="26" spans="1:25" x14ac:dyDescent="0.35">
      <c r="A26" s="131">
        <f>IF(Projectinformatie!$B$24="",1,IFERROR(HLOOKUP(VLOOKUP(Projectinformatie!$B$24,Keuzeopties[#All],3,FALSE),Keuze_Kostensoort[#All],6,FALSE),0))</f>
        <v>1</v>
      </c>
      <c r="B26" s="157" t="s">
        <v>14</v>
      </c>
      <c r="C26" s="155">
        <f t="shared" si="4"/>
        <v>0</v>
      </c>
      <c r="D26" s="156">
        <f>SUM(Penvoerder!$I$200:$I$207)</f>
        <v>0</v>
      </c>
      <c r="E26" s="156">
        <f>SUM('PP2'!$I$200:$I$207)</f>
        <v>0</v>
      </c>
      <c r="F26" s="156">
        <f>SUM('PP3'!$I$200:$I$207)</f>
        <v>0</v>
      </c>
      <c r="G26" s="156">
        <f>SUM('PP4'!$I$200:$I$207)</f>
        <v>0</v>
      </c>
      <c r="H26" s="156">
        <f>SUM('PP5'!$I$200:$I$207)</f>
        <v>0</v>
      </c>
      <c r="I26" s="156">
        <f>SUM('PP6'!$I$200:$I$207)</f>
        <v>0</v>
      </c>
      <c r="J26" s="156">
        <f>SUM('PP7'!$I$200:$I$207)</f>
        <v>0</v>
      </c>
      <c r="K26" s="156">
        <f>SUM('PP8'!$I$200:$I$207)</f>
        <v>0</v>
      </c>
      <c r="L26" s="156">
        <f>SUM('PP9'!$I$200:$I$207)</f>
        <v>0</v>
      </c>
      <c r="M26" s="156">
        <f>SUM('PP10'!$I$200:$I$207)</f>
        <v>0</v>
      </c>
      <c r="N26" s="156">
        <f>SUM('PP11'!$I$200:$I$207)</f>
        <v>0</v>
      </c>
      <c r="O26" s="156">
        <f>SUM('PP12'!$I$200:$I$207)</f>
        <v>0</v>
      </c>
      <c r="P26" s="156">
        <f>SUM('PP13'!$I$200:$I$207)</f>
        <v>0</v>
      </c>
      <c r="Q26" s="156">
        <f>SUM('PP14'!$I$200:$I$207)</f>
        <v>0</v>
      </c>
      <c r="R26" s="156">
        <f>SUM('PP15'!$I$200:$I$207)</f>
        <v>0</v>
      </c>
      <c r="S26" s="156">
        <f>SUM('PP16'!$I$200:$I$207)</f>
        <v>0</v>
      </c>
      <c r="T26" s="156">
        <f>SUM('PP17'!$I$200:$I$207)</f>
        <v>0</v>
      </c>
      <c r="U26" s="156">
        <f>SUM('PP18'!$I$200:$I$207)</f>
        <v>0</v>
      </c>
      <c r="V26" s="156">
        <f>SUM('PP19'!$I$200:$I$207)</f>
        <v>0</v>
      </c>
      <c r="W26" s="156">
        <f>SUM('PP20'!$I$200:$I$207)</f>
        <v>0</v>
      </c>
      <c r="X26" s="171"/>
      <c r="Y26" s="171"/>
    </row>
    <row r="27" spans="1:25" x14ac:dyDescent="0.35">
      <c r="A27" s="131">
        <f>IF(Projectinformatie!$B$24="",1,IFERROR(HLOOKUP(VLOOKUP(Projectinformatie!$B$24,Keuzeopties[#All],3,FALSE),Keuze_Kostensoort[#All],7,FALSE),0))</f>
        <v>1</v>
      </c>
      <c r="B27" s="157" t="s">
        <v>16</v>
      </c>
      <c r="C27" s="155">
        <f t="shared" si="4"/>
        <v>0</v>
      </c>
      <c r="D27" s="156">
        <f>SUM(Penvoerder!$E$150:$E$158)</f>
        <v>0</v>
      </c>
      <c r="E27" s="156">
        <f>SUM('PP2'!$E$150:$E$158)</f>
        <v>0</v>
      </c>
      <c r="F27" s="156">
        <f>SUM('PP3'!$E$150:$E$158)</f>
        <v>0</v>
      </c>
      <c r="G27" s="156">
        <f>SUM('PP4'!$E$150:$E$158)</f>
        <v>0</v>
      </c>
      <c r="H27" s="156">
        <f>SUM('PP5'!$E$150:$E$158)</f>
        <v>0</v>
      </c>
      <c r="I27" s="156">
        <f>SUM('PP6'!$E$150:$E$158)</f>
        <v>0</v>
      </c>
      <c r="J27" s="156">
        <f>SUM('PP7'!$E$150:$E$158)</f>
        <v>0</v>
      </c>
      <c r="K27" s="156">
        <f>SUM('PP8'!$E$150:$E$158)</f>
        <v>0</v>
      </c>
      <c r="L27" s="156">
        <f>SUM('PP9'!$E$150:$E$158)</f>
        <v>0</v>
      </c>
      <c r="M27" s="156">
        <f>SUM('PP10'!$E$150:$E$158)</f>
        <v>0</v>
      </c>
      <c r="N27" s="156">
        <f>SUM('PP11'!$E$150:$E$158)</f>
        <v>0</v>
      </c>
      <c r="O27" s="156">
        <f>SUM('PP12'!$E$150:$E$158)</f>
        <v>0</v>
      </c>
      <c r="P27" s="156">
        <f>SUM('PP13'!$E$150:$E$158)</f>
        <v>0</v>
      </c>
      <c r="Q27" s="156">
        <f>SUM('PP14'!$E$150:$E$158)</f>
        <v>0</v>
      </c>
      <c r="R27" s="156">
        <f>SUM('PP15'!$E$150:$E$158)</f>
        <v>0</v>
      </c>
      <c r="S27" s="156">
        <f>SUM('PP16'!$E$150:$E$158)</f>
        <v>0</v>
      </c>
      <c r="T27" s="156">
        <f>SUM('PP17'!$E$150:$E$158)</f>
        <v>0</v>
      </c>
      <c r="U27" s="156">
        <f>SUM('PP18'!$E$150:$E$158)</f>
        <v>0</v>
      </c>
      <c r="V27" s="156">
        <f>SUM('PP19'!$E$150:$E$158)</f>
        <v>0</v>
      </c>
      <c r="W27" s="156">
        <f>SUM('PP20'!$E$150:$E$158)</f>
        <v>0</v>
      </c>
      <c r="X27" s="171"/>
      <c r="Y27" s="171"/>
    </row>
    <row r="28" spans="1:25" x14ac:dyDescent="0.35">
      <c r="A28" s="131">
        <f>IF(Projectinformatie!$B$24="",1,IFERROR(HLOOKUP(VLOOKUP(Projectinformatie!$B$24,Keuzeopties[#All],3,FALSE),Keuze_Kostensoort[#All],8,FALSE),0))</f>
        <v>1</v>
      </c>
      <c r="B28" s="157" t="s">
        <v>18</v>
      </c>
      <c r="C28" s="155">
        <f t="shared" si="4"/>
        <v>0</v>
      </c>
      <c r="D28" s="156">
        <f>SUM(Penvoerder!$F$166:$F$192)</f>
        <v>0</v>
      </c>
      <c r="E28" s="156">
        <f>SUM('PP2'!$F$166:$F$192)</f>
        <v>0</v>
      </c>
      <c r="F28" s="156">
        <f>SUM('PP3'!$F$166:$F$192)</f>
        <v>0</v>
      </c>
      <c r="G28" s="156">
        <f>SUM('PP4'!$F$166:$F$192)</f>
        <v>0</v>
      </c>
      <c r="H28" s="156">
        <f>SUM('PP5'!$F$166:$F$192)</f>
        <v>0</v>
      </c>
      <c r="I28" s="156">
        <f>SUM('PP6'!$F$166:$F$192)</f>
        <v>0</v>
      </c>
      <c r="J28" s="156">
        <f>SUM('PP7'!$F$166:$F$192)</f>
        <v>0</v>
      </c>
      <c r="K28" s="156">
        <f>SUM('PP8'!$F$166:$F$192)</f>
        <v>0</v>
      </c>
      <c r="L28" s="156">
        <f>SUM('PP9'!$F$166:$F$192)</f>
        <v>0</v>
      </c>
      <c r="M28" s="156">
        <f>SUM('PP10'!$F$166:$F$192)</f>
        <v>0</v>
      </c>
      <c r="N28" s="156">
        <f>SUM('PP11'!$F$166:$F$192)</f>
        <v>0</v>
      </c>
      <c r="O28" s="156">
        <f>SUM('PP12'!$F$166:$F$192)</f>
        <v>0</v>
      </c>
      <c r="P28" s="156">
        <f>SUM('PP13'!$F$166:$F$192)</f>
        <v>0</v>
      </c>
      <c r="Q28" s="156">
        <f>SUM('PP14'!$F$166:$F$192)</f>
        <v>0</v>
      </c>
      <c r="R28" s="156">
        <f>SUM('PP15'!$F$166:$F$192)</f>
        <v>0</v>
      </c>
      <c r="S28" s="156">
        <f>SUM('PP16'!$F$166:$F$192)</f>
        <v>0</v>
      </c>
      <c r="T28" s="156">
        <f>SUM('PP17'!$F$166:$F$192)</f>
        <v>0</v>
      </c>
      <c r="U28" s="156">
        <f>SUM('PP18'!$F$166:$F$192)</f>
        <v>0</v>
      </c>
      <c r="V28" s="156">
        <f>SUM('PP19'!$F$166:$F$192)</f>
        <v>0</v>
      </c>
      <c r="W28" s="156">
        <f>SUM('PP20'!$F$166:$F$192)</f>
        <v>0</v>
      </c>
      <c r="X28" s="171"/>
      <c r="Y28" s="171"/>
    </row>
    <row r="29" spans="1:25" x14ac:dyDescent="0.35">
      <c r="A29" s="131">
        <f>IF(Projectinformatie!$B$24="",1,IFERROR(HLOOKUP(VLOOKUP(Projectinformatie!$B$24,Keuzeopties[#All],3,FALSE),Keuze_Kostensoort[#All],9,FALSE),0))</f>
        <v>1</v>
      </c>
      <c r="B29" s="157" t="s">
        <v>53</v>
      </c>
      <c r="C29" s="155">
        <f t="shared" si="4"/>
        <v>0</v>
      </c>
      <c r="D29" s="156">
        <f>SUM(Penvoerder!$C$215:$C$224)</f>
        <v>0</v>
      </c>
      <c r="E29" s="156">
        <f>SUM('PP2'!$C$215:$C$224)</f>
        <v>0</v>
      </c>
      <c r="F29" s="156">
        <f>SUM('PP3'!$C$215:$C$224)</f>
        <v>0</v>
      </c>
      <c r="G29" s="156">
        <f>SUM('PP4'!$C$215:$C$224)</f>
        <v>0</v>
      </c>
      <c r="H29" s="156">
        <f>SUM('PP5'!$C$215:$C$224)</f>
        <v>0</v>
      </c>
      <c r="I29" s="156">
        <f>SUM('PP6'!$C$215:$C$224)</f>
        <v>0</v>
      </c>
      <c r="J29" s="156">
        <f>SUM('PP7'!$C$215:$C$224)</f>
        <v>0</v>
      </c>
      <c r="K29" s="156">
        <f>SUM('PP8'!$C$215:$C$224)</f>
        <v>0</v>
      </c>
      <c r="L29" s="156">
        <f>SUM('PP9'!$C$215:$C$224)</f>
        <v>0</v>
      </c>
      <c r="M29" s="156">
        <f>SUM('PP10'!$C$215:$C$224)</f>
        <v>0</v>
      </c>
      <c r="N29" s="156">
        <f>SUM('PP11'!$C$215:$C$224)</f>
        <v>0</v>
      </c>
      <c r="O29" s="156">
        <f>SUM('PP12'!$C$215:$C$224)</f>
        <v>0</v>
      </c>
      <c r="P29" s="156">
        <f>SUM('PP13'!$C$215:$C$224)</f>
        <v>0</v>
      </c>
      <c r="Q29" s="156">
        <f>SUM('PP14'!$C$215:$C$224)</f>
        <v>0</v>
      </c>
      <c r="R29" s="156">
        <f>SUM('PP15'!$C$215:$C$224)</f>
        <v>0</v>
      </c>
      <c r="S29" s="156">
        <f>SUM('PP16'!$C$215:$C$224)</f>
        <v>0</v>
      </c>
      <c r="T29" s="156">
        <f>SUM('PP17'!$C$215:$C$224)</f>
        <v>0</v>
      </c>
      <c r="U29" s="156">
        <f>SUM('PP18'!$C$215:$C$224)</f>
        <v>0</v>
      </c>
      <c r="V29" s="156">
        <f>SUM('PP19'!$C$215:$C$224)</f>
        <v>0</v>
      </c>
      <c r="W29" s="156">
        <f>SUM('PP20'!$C$215:$C$224)</f>
        <v>0</v>
      </c>
      <c r="X29" s="171"/>
      <c r="Y29" s="171"/>
    </row>
    <row r="30" spans="1:25" x14ac:dyDescent="0.35">
      <c r="A30" s="131">
        <f>IF(Projectinformatie!$B$24="",1,IFERROR(HLOOKUP(VLOOKUP(Projectinformatie!$B$24,Keuzeopties[#All],3,FALSE),Keuze_Kostensoort[#All],10,FALSE),0))</f>
        <v>1</v>
      </c>
      <c r="B30" s="157" t="s">
        <v>23</v>
      </c>
      <c r="C30" s="155">
        <f t="shared" si="4"/>
        <v>0</v>
      </c>
      <c r="D30" s="156">
        <f>SUM(Penvoerder!$F$232:$F$257)</f>
        <v>0</v>
      </c>
      <c r="E30" s="156">
        <f>SUM('PP2'!$F$232:$F$257)</f>
        <v>0</v>
      </c>
      <c r="F30" s="156">
        <f>SUM('PP3'!$F$232:$F$257)</f>
        <v>0</v>
      </c>
      <c r="G30" s="156">
        <f>SUM('PP4'!$F$232:$F$257)</f>
        <v>0</v>
      </c>
      <c r="H30" s="156">
        <f>SUM('PP5'!$F$232:$F$257)</f>
        <v>0</v>
      </c>
      <c r="I30" s="156">
        <f>SUM('PP6'!$F$232:$F$257)</f>
        <v>0</v>
      </c>
      <c r="J30" s="156">
        <f>SUM('PP7'!$F$232:$F$257)</f>
        <v>0</v>
      </c>
      <c r="K30" s="156">
        <f>SUM('PP8'!$F$232:$F$257)</f>
        <v>0</v>
      </c>
      <c r="L30" s="156">
        <f>SUM('PP9'!$F$232:$F$257)</f>
        <v>0</v>
      </c>
      <c r="M30" s="156">
        <f>SUM('PP10'!$F$232:$F$257)</f>
        <v>0</v>
      </c>
      <c r="N30" s="156">
        <f>SUM('PP11'!$F$232:$F$257)</f>
        <v>0</v>
      </c>
      <c r="O30" s="156">
        <f>SUM('PP12'!$F$232:$F$257)</f>
        <v>0</v>
      </c>
      <c r="P30" s="156">
        <f>SUM('PP13'!$F$232:$F$257)</f>
        <v>0</v>
      </c>
      <c r="Q30" s="156">
        <f>SUM('PP14'!$F$232:$F$257)</f>
        <v>0</v>
      </c>
      <c r="R30" s="156">
        <f>SUM('PP15'!$F$232:$F$257)</f>
        <v>0</v>
      </c>
      <c r="S30" s="156">
        <f>SUM('PP16'!$F$232:$F$257)</f>
        <v>0</v>
      </c>
      <c r="T30" s="156">
        <f>SUM('PP17'!$F$232:$F$257)</f>
        <v>0</v>
      </c>
      <c r="U30" s="156">
        <f>SUM('PP18'!$F$232:$F$257)</f>
        <v>0</v>
      </c>
      <c r="V30" s="156">
        <f>SUM('PP19'!$F$232:$F$257)</f>
        <v>0</v>
      </c>
      <c r="W30" s="156">
        <f>SUM('PP20'!$F$232:$F$257)</f>
        <v>0</v>
      </c>
      <c r="X30" s="171"/>
      <c r="Y30" s="171"/>
    </row>
    <row r="31" spans="1:25" ht="15" thickBot="1" x14ac:dyDescent="0.4">
      <c r="A31" s="131">
        <f>IF(Projectinformatie!$B$24="",1,IFERROR(HLOOKUP(VLOOKUP(Projectinformatie!$B$24,Keuzeopties[#All],3,FALSE),Keuze_Kostensoort[#All],11,FALSE),0))</f>
        <v>1</v>
      </c>
      <c r="B31" s="158" t="s">
        <v>25</v>
      </c>
      <c r="C31" s="159">
        <f t="shared" si="4"/>
        <v>0</v>
      </c>
      <c r="D31" s="160">
        <f>SUM(Penvoerder!$G$265:$G$289)</f>
        <v>0</v>
      </c>
      <c r="E31" s="160">
        <f>SUM('PP2'!$G$265:$G$289)</f>
        <v>0</v>
      </c>
      <c r="F31" s="160">
        <f>SUM('PP3'!$G$265:$G$289)</f>
        <v>0</v>
      </c>
      <c r="G31" s="160">
        <f>SUM('PP4'!$G$265:$G$289)</f>
        <v>0</v>
      </c>
      <c r="H31" s="160">
        <f>SUM('PP5'!$G$265:$G$289)</f>
        <v>0</v>
      </c>
      <c r="I31" s="160">
        <f>SUM('PP6'!$G$265:$G$289)</f>
        <v>0</v>
      </c>
      <c r="J31" s="160">
        <f>SUM('PP7'!$G$265:$G$289)</f>
        <v>0</v>
      </c>
      <c r="K31" s="160">
        <f>SUM('PP8'!$G$265:$G$289)</f>
        <v>0</v>
      </c>
      <c r="L31" s="160">
        <f>SUM('PP9'!$G$265:$G$289)</f>
        <v>0</v>
      </c>
      <c r="M31" s="160">
        <f>SUM('PP10'!$G$265:$G$289)</f>
        <v>0</v>
      </c>
      <c r="N31" s="160">
        <f>SUM('PP11'!$G$265:$G$289)</f>
        <v>0</v>
      </c>
      <c r="O31" s="160">
        <f>SUM('PP12'!$G$265:$G$289)</f>
        <v>0</v>
      </c>
      <c r="P31" s="160">
        <f>SUM('PP13'!$G$265:$G$289)</f>
        <v>0</v>
      </c>
      <c r="Q31" s="160">
        <f>SUM('PP14'!$G$265:$G$289)</f>
        <v>0</v>
      </c>
      <c r="R31" s="160">
        <f>SUM('PP15'!$G$265:$G$289)</f>
        <v>0</v>
      </c>
      <c r="S31" s="160">
        <f>SUM('PP16'!$G$265:$G$289)</f>
        <v>0</v>
      </c>
      <c r="T31" s="160">
        <f>SUM('PP17'!$G$265:$G$289)</f>
        <v>0</v>
      </c>
      <c r="U31" s="160">
        <f>SUM('PP18'!$G$265:$G$289)</f>
        <v>0</v>
      </c>
      <c r="V31" s="160">
        <f>SUM('PP19'!$G$265:$G$289)</f>
        <v>0</v>
      </c>
      <c r="W31" s="160">
        <f>SUM('PP20'!$G$265:$G$289)</f>
        <v>0</v>
      </c>
      <c r="X31" s="171"/>
      <c r="Y31" s="171"/>
    </row>
    <row r="32" spans="1:25" ht="17.25" customHeight="1" thickTop="1" thickBot="1" x14ac:dyDescent="0.4">
      <c r="B32" s="242" t="s">
        <v>51</v>
      </c>
      <c r="C32" s="161">
        <f>SUM(C22:C31)</f>
        <v>0</v>
      </c>
      <c r="D32" s="161">
        <f>SUM(D22:D31)</f>
        <v>0</v>
      </c>
      <c r="E32" s="161">
        <f t="shared" ref="E32" si="5">SUM(E22:E31)</f>
        <v>0</v>
      </c>
      <c r="F32" s="161">
        <f t="shared" ref="F32" si="6">SUM(F22:F31)</f>
        <v>0</v>
      </c>
      <c r="G32" s="161">
        <f t="shared" ref="G32" si="7">SUM(G22:G31)</f>
        <v>0</v>
      </c>
      <c r="H32" s="161">
        <f t="shared" ref="H32" si="8">SUM(H22:H31)</f>
        <v>0</v>
      </c>
      <c r="I32" s="161">
        <f t="shared" ref="I32" si="9">SUM(I22:I31)</f>
        <v>0</v>
      </c>
      <c r="J32" s="161">
        <f t="shared" ref="J32" si="10">SUM(J22:J31)</f>
        <v>0</v>
      </c>
      <c r="K32" s="161">
        <f t="shared" ref="K32" si="11">SUM(K22:K31)</f>
        <v>0</v>
      </c>
      <c r="L32" s="161">
        <f t="shared" ref="L32" si="12">SUM(L22:L31)</f>
        <v>0</v>
      </c>
      <c r="M32" s="161">
        <f t="shared" ref="M32" si="13">SUM(M22:M31)</f>
        <v>0</v>
      </c>
      <c r="N32" s="161">
        <f t="shared" ref="N32" si="14">SUM(N22:N31)</f>
        <v>0</v>
      </c>
      <c r="O32" s="161">
        <f t="shared" ref="O32" si="15">SUM(O22:O31)</f>
        <v>0</v>
      </c>
      <c r="P32" s="161">
        <f t="shared" ref="P32" si="16">SUM(P22:P31)</f>
        <v>0</v>
      </c>
      <c r="Q32" s="161">
        <f t="shared" ref="Q32" si="17">SUM(Q22:Q31)</f>
        <v>0</v>
      </c>
      <c r="R32" s="161">
        <f t="shared" ref="R32:W32" si="18">SUM(R22:R31)</f>
        <v>0</v>
      </c>
      <c r="S32" s="161">
        <f t="shared" si="18"/>
        <v>0</v>
      </c>
      <c r="T32" s="161">
        <f t="shared" si="18"/>
        <v>0</v>
      </c>
      <c r="U32" s="161">
        <f t="shared" si="18"/>
        <v>0</v>
      </c>
      <c r="V32" s="161">
        <f t="shared" si="18"/>
        <v>0</v>
      </c>
      <c r="W32" s="161">
        <f t="shared" si="18"/>
        <v>0</v>
      </c>
      <c r="X32" s="171"/>
      <c r="Y32" s="171"/>
    </row>
    <row r="33" spans="1:25" s="24" customFormat="1" ht="15" thickTop="1" x14ac:dyDescent="0.35">
      <c r="A33" s="28"/>
      <c r="B33" s="243" t="s">
        <v>52</v>
      </c>
      <c r="C33" s="162">
        <f t="shared" ref="C33" si="19">IFERROR(C32/$C32,0)</f>
        <v>0</v>
      </c>
      <c r="D33" s="162">
        <f>IFERROR(D32/$C32,0)</f>
        <v>0</v>
      </c>
      <c r="E33" s="162">
        <f t="shared" ref="E33:W33" si="20">IFERROR(E32/$C32,0)</f>
        <v>0</v>
      </c>
      <c r="F33" s="162">
        <f t="shared" si="20"/>
        <v>0</v>
      </c>
      <c r="G33" s="162">
        <f t="shared" si="20"/>
        <v>0</v>
      </c>
      <c r="H33" s="162">
        <f t="shared" si="20"/>
        <v>0</v>
      </c>
      <c r="I33" s="162">
        <f t="shared" si="20"/>
        <v>0</v>
      </c>
      <c r="J33" s="162">
        <f t="shared" si="20"/>
        <v>0</v>
      </c>
      <c r="K33" s="162">
        <f t="shared" si="20"/>
        <v>0</v>
      </c>
      <c r="L33" s="162">
        <f t="shared" si="20"/>
        <v>0</v>
      </c>
      <c r="M33" s="162">
        <f t="shared" si="20"/>
        <v>0</v>
      </c>
      <c r="N33" s="162">
        <f t="shared" si="20"/>
        <v>0</v>
      </c>
      <c r="O33" s="162">
        <f t="shared" si="20"/>
        <v>0</v>
      </c>
      <c r="P33" s="162">
        <f t="shared" si="20"/>
        <v>0</v>
      </c>
      <c r="Q33" s="162">
        <f t="shared" si="20"/>
        <v>0</v>
      </c>
      <c r="R33" s="162">
        <f t="shared" si="20"/>
        <v>0</v>
      </c>
      <c r="S33" s="162">
        <f t="shared" si="20"/>
        <v>0</v>
      </c>
      <c r="T33" s="162">
        <f t="shared" si="20"/>
        <v>0</v>
      </c>
      <c r="U33" s="162">
        <f t="shared" si="20"/>
        <v>0</v>
      </c>
      <c r="V33" s="162">
        <f t="shared" si="20"/>
        <v>0</v>
      </c>
      <c r="W33" s="162">
        <f t="shared" si="20"/>
        <v>0</v>
      </c>
      <c r="X33" s="244"/>
      <c r="Y33" s="244"/>
    </row>
    <row r="34" spans="1:25" s="24" customFormat="1" x14ac:dyDescent="0.35">
      <c r="A34" s="28"/>
      <c r="B34" s="245" t="s">
        <v>54</v>
      </c>
      <c r="C34" s="162"/>
      <c r="D34" s="162"/>
      <c r="E34" s="162"/>
      <c r="F34" s="162"/>
      <c r="G34" s="162"/>
      <c r="H34" s="162"/>
      <c r="I34" s="162"/>
      <c r="J34" s="162"/>
      <c r="K34" s="162"/>
      <c r="L34" s="162"/>
      <c r="M34" s="162"/>
      <c r="N34" s="162"/>
      <c r="O34" s="162"/>
      <c r="P34" s="162"/>
      <c r="Q34" s="162"/>
      <c r="R34" s="162"/>
      <c r="S34" s="162"/>
      <c r="T34" s="162"/>
      <c r="U34" s="162"/>
      <c r="V34" s="162"/>
      <c r="W34" s="162"/>
      <c r="X34" s="244"/>
      <c r="Y34" s="244"/>
    </row>
    <row r="35" spans="1:25" ht="15" customHeight="1" x14ac:dyDescent="0.35">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row>
    <row r="36" spans="1:25" ht="15" thickBot="1" x14ac:dyDescent="0.4">
      <c r="B36" s="242" t="s">
        <v>55</v>
      </c>
      <c r="C36" s="161" t="str">
        <f>IF(ROUND(C16,2)-ROUND(C32,2)=0,"JA",C16-C32)</f>
        <v>JA</v>
      </c>
      <c r="D36" s="161" t="str">
        <f t="shared" ref="D36:W36" si="21">IF(ROUND(D16,2)-ROUND(D32,2)=0,"JA",D16-D32)</f>
        <v>JA</v>
      </c>
      <c r="E36" s="161" t="str">
        <f t="shared" si="21"/>
        <v>JA</v>
      </c>
      <c r="F36" s="161" t="str">
        <f t="shared" si="21"/>
        <v>JA</v>
      </c>
      <c r="G36" s="161" t="str">
        <f t="shared" si="21"/>
        <v>JA</v>
      </c>
      <c r="H36" s="161" t="str">
        <f t="shared" si="21"/>
        <v>JA</v>
      </c>
      <c r="I36" s="161" t="str">
        <f t="shared" si="21"/>
        <v>JA</v>
      </c>
      <c r="J36" s="161" t="str">
        <f t="shared" si="21"/>
        <v>JA</v>
      </c>
      <c r="K36" s="161" t="str">
        <f t="shared" si="21"/>
        <v>JA</v>
      </c>
      <c r="L36" s="161" t="str">
        <f t="shared" si="21"/>
        <v>JA</v>
      </c>
      <c r="M36" s="161" t="str">
        <f t="shared" si="21"/>
        <v>JA</v>
      </c>
      <c r="N36" s="161" t="str">
        <f t="shared" si="21"/>
        <v>JA</v>
      </c>
      <c r="O36" s="161" t="str">
        <f t="shared" si="21"/>
        <v>JA</v>
      </c>
      <c r="P36" s="161" t="str">
        <f t="shared" si="21"/>
        <v>JA</v>
      </c>
      <c r="Q36" s="161" t="str">
        <f t="shared" si="21"/>
        <v>JA</v>
      </c>
      <c r="R36" s="161" t="str">
        <f t="shared" si="21"/>
        <v>JA</v>
      </c>
      <c r="S36" s="161" t="str">
        <f t="shared" si="21"/>
        <v>JA</v>
      </c>
      <c r="T36" s="161" t="str">
        <f t="shared" si="21"/>
        <v>JA</v>
      </c>
      <c r="U36" s="161" t="str">
        <f t="shared" si="21"/>
        <v>JA</v>
      </c>
      <c r="V36" s="161" t="str">
        <f t="shared" si="21"/>
        <v>JA</v>
      </c>
      <c r="W36" s="161" t="str">
        <f t="shared" si="21"/>
        <v>JA</v>
      </c>
      <c r="X36" s="171"/>
      <c r="Y36" s="171"/>
    </row>
    <row r="37" spans="1:25" ht="16.5" customHeight="1" thickTop="1" x14ac:dyDescent="0.35">
      <c r="B37" s="245" t="s">
        <v>56</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row>
    <row r="38" spans="1:25" x14ac:dyDescent="0.35">
      <c r="B38" s="171"/>
      <c r="C38" s="171"/>
      <c r="D38" s="171"/>
      <c r="E38" s="171"/>
      <c r="F38" s="171"/>
      <c r="G38" s="171"/>
      <c r="H38" s="171"/>
      <c r="I38" s="171"/>
      <c r="J38" s="171"/>
      <c r="K38" s="171"/>
      <c r="L38" s="171"/>
      <c r="M38" s="171"/>
      <c r="N38" s="171"/>
      <c r="O38" s="171"/>
      <c r="P38" s="171"/>
      <c r="Q38" s="171"/>
      <c r="R38" s="171"/>
      <c r="S38" s="171"/>
      <c r="T38" s="171"/>
      <c r="U38" s="171"/>
      <c r="V38" s="171"/>
      <c r="W38" s="171"/>
      <c r="X38" s="171"/>
      <c r="Y38" s="171"/>
    </row>
    <row r="39" spans="1:25" s="108" customFormat="1" x14ac:dyDescent="0.35">
      <c r="A39" s="107"/>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row>
    <row r="40" spans="1:25" s="108" customFormat="1" x14ac:dyDescent="0.35">
      <c r="A40" s="107"/>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row>
    <row r="41" spans="1:25" s="108" customFormat="1" x14ac:dyDescent="0.35">
      <c r="A41" s="107"/>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1"/>
    </row>
    <row r="42" spans="1:25" s="108" customFormat="1" x14ac:dyDescent="0.35">
      <c r="A42" s="107"/>
      <c r="B42" s="171"/>
      <c r="C42" s="171"/>
      <c r="D42" s="171"/>
      <c r="E42" s="171"/>
      <c r="F42" s="171"/>
      <c r="G42" s="171"/>
      <c r="H42" s="171"/>
      <c r="I42" s="171"/>
      <c r="J42" s="171"/>
      <c r="K42" s="171"/>
      <c r="L42" s="171"/>
      <c r="M42" s="171"/>
      <c r="N42" s="171"/>
      <c r="O42" s="171"/>
      <c r="P42" s="171"/>
      <c r="Q42" s="171"/>
      <c r="R42" s="171"/>
      <c r="S42" s="171"/>
      <c r="T42" s="171"/>
      <c r="U42" s="171"/>
      <c r="V42" s="171"/>
      <c r="W42" s="171"/>
      <c r="X42" s="171"/>
      <c r="Y42" s="171"/>
    </row>
    <row r="43" spans="1:25" s="108" customFormat="1" x14ac:dyDescent="0.35">
      <c r="A43" s="107"/>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row>
    <row r="44" spans="1:25" s="108" customFormat="1" x14ac:dyDescent="0.35">
      <c r="A44" s="107"/>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row>
    <row r="45" spans="1:25" s="108" customFormat="1" x14ac:dyDescent="0.35">
      <c r="A45" s="107"/>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row>
    <row r="46" spans="1:25" s="108" customFormat="1" x14ac:dyDescent="0.35">
      <c r="A46" s="107"/>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row>
    <row r="47" spans="1:25" s="108" customFormat="1" x14ac:dyDescent="0.35">
      <c r="A47" s="107"/>
    </row>
    <row r="48" spans="1:25" s="108" customFormat="1" x14ac:dyDescent="0.35">
      <c r="A48" s="107"/>
    </row>
    <row r="49" spans="1:1" s="108" customFormat="1" x14ac:dyDescent="0.35">
      <c r="A49" s="107"/>
    </row>
    <row r="50" spans="1:1" s="108" customFormat="1" x14ac:dyDescent="0.35">
      <c r="A50" s="107"/>
    </row>
    <row r="51" spans="1:1" s="108" customFormat="1" x14ac:dyDescent="0.35">
      <c r="A51" s="107"/>
    </row>
    <row r="52" spans="1:1" s="108" customFormat="1" x14ac:dyDescent="0.35">
      <c r="A52" s="107"/>
    </row>
    <row r="53" spans="1:1" s="108" customFormat="1" x14ac:dyDescent="0.35">
      <c r="A53" s="107"/>
    </row>
    <row r="54" spans="1:1" s="108" customFormat="1" x14ac:dyDescent="0.35">
      <c r="A54" s="107"/>
    </row>
    <row r="55" spans="1:1" s="108" customFormat="1" x14ac:dyDescent="0.35">
      <c r="A55" s="107"/>
    </row>
    <row r="56" spans="1:1" s="108" customFormat="1" x14ac:dyDescent="0.35">
      <c r="A56" s="107"/>
    </row>
    <row r="57" spans="1:1" s="108" customFormat="1" x14ac:dyDescent="0.35">
      <c r="A57" s="107"/>
    </row>
    <row r="58" spans="1:1" s="108" customFormat="1" x14ac:dyDescent="0.35">
      <c r="A58" s="107"/>
    </row>
    <row r="59" spans="1:1" s="108" customFormat="1" x14ac:dyDescent="0.35">
      <c r="A59" s="107"/>
    </row>
    <row r="60" spans="1:1" s="108" customFormat="1" x14ac:dyDescent="0.35">
      <c r="A60" s="107"/>
    </row>
    <row r="61" spans="1:1" s="108" customFormat="1" x14ac:dyDescent="0.35">
      <c r="A61" s="107"/>
    </row>
    <row r="62" spans="1:1" s="108" customFormat="1" x14ac:dyDescent="0.35">
      <c r="A62" s="107"/>
    </row>
    <row r="63" spans="1:1" s="108" customFormat="1" x14ac:dyDescent="0.35">
      <c r="A63" s="107"/>
    </row>
    <row r="64" spans="1:1" s="108" customFormat="1" x14ac:dyDescent="0.35">
      <c r="A64" s="107"/>
    </row>
    <row r="65" spans="1:1" s="108" customFormat="1" x14ac:dyDescent="0.35">
      <c r="A65" s="107"/>
    </row>
    <row r="66" spans="1:1" s="108" customFormat="1" x14ac:dyDescent="0.35">
      <c r="A66" s="107"/>
    </row>
    <row r="67" spans="1:1" s="108" customFormat="1" x14ac:dyDescent="0.35">
      <c r="A67" s="107"/>
    </row>
    <row r="68" spans="1:1" s="108" customFormat="1" x14ac:dyDescent="0.35">
      <c r="A68" s="107"/>
    </row>
    <row r="69" spans="1:1" s="108" customFormat="1" x14ac:dyDescent="0.35">
      <c r="A69" s="107"/>
    </row>
    <row r="70" spans="1:1" s="108" customFormat="1" x14ac:dyDescent="0.35">
      <c r="A70" s="107"/>
    </row>
    <row r="71" spans="1:1" s="108" customFormat="1" x14ac:dyDescent="0.35">
      <c r="A71" s="107"/>
    </row>
    <row r="72" spans="1:1" s="108" customFormat="1" x14ac:dyDescent="0.35">
      <c r="A72" s="107"/>
    </row>
    <row r="73" spans="1:1" s="108" customFormat="1" x14ac:dyDescent="0.35">
      <c r="A73" s="107"/>
    </row>
    <row r="74" spans="1:1" s="108" customFormat="1" x14ac:dyDescent="0.35">
      <c r="A74" s="107"/>
    </row>
    <row r="75" spans="1:1" s="108" customFormat="1" x14ac:dyDescent="0.35">
      <c r="A75" s="107"/>
    </row>
    <row r="76" spans="1:1" s="108" customFormat="1" x14ac:dyDescent="0.35">
      <c r="A76" s="107"/>
    </row>
    <row r="77" spans="1:1" s="108" customFormat="1" x14ac:dyDescent="0.35">
      <c r="A77" s="107"/>
    </row>
    <row r="78" spans="1:1" s="108" customFormat="1" x14ac:dyDescent="0.35">
      <c r="A78" s="107"/>
    </row>
    <row r="79" spans="1:1" s="108" customFormat="1" x14ac:dyDescent="0.35">
      <c r="A79" s="107"/>
    </row>
    <row r="80" spans="1:1" s="108" customFormat="1" x14ac:dyDescent="0.35">
      <c r="A80" s="107"/>
    </row>
    <row r="81" spans="1:1" s="108" customFormat="1" x14ac:dyDescent="0.35">
      <c r="A81" s="107"/>
    </row>
    <row r="82" spans="1:1" s="108" customFormat="1" x14ac:dyDescent="0.35">
      <c r="A82" s="107"/>
    </row>
    <row r="83" spans="1:1" s="108" customFormat="1" x14ac:dyDescent="0.35">
      <c r="A83" s="107"/>
    </row>
    <row r="84" spans="1:1" s="108" customFormat="1" x14ac:dyDescent="0.35">
      <c r="A84" s="107"/>
    </row>
    <row r="85" spans="1:1" s="108" customFormat="1" x14ac:dyDescent="0.35">
      <c r="A85" s="107"/>
    </row>
    <row r="86" spans="1:1" s="108" customFormat="1" x14ac:dyDescent="0.35">
      <c r="A86" s="107"/>
    </row>
    <row r="87" spans="1:1" s="108" customFormat="1" x14ac:dyDescent="0.35">
      <c r="A87" s="107"/>
    </row>
    <row r="88" spans="1:1" s="108" customFormat="1" x14ac:dyDescent="0.35">
      <c r="A88" s="107"/>
    </row>
    <row r="89" spans="1:1" s="108" customFormat="1" x14ac:dyDescent="0.35">
      <c r="A89" s="107"/>
    </row>
    <row r="90" spans="1:1" s="108" customFormat="1" x14ac:dyDescent="0.35">
      <c r="A90" s="107"/>
    </row>
    <row r="91" spans="1:1" s="108" customFormat="1" x14ac:dyDescent="0.35">
      <c r="A91" s="107"/>
    </row>
    <row r="92" spans="1:1" s="108" customFormat="1" x14ac:dyDescent="0.35">
      <c r="A92" s="107"/>
    </row>
    <row r="93" spans="1:1" s="108" customFormat="1" x14ac:dyDescent="0.35">
      <c r="A93" s="107"/>
    </row>
    <row r="94" spans="1:1" s="108" customFormat="1" x14ac:dyDescent="0.35">
      <c r="A94" s="107"/>
    </row>
    <row r="95" spans="1:1" s="108" customFormat="1" x14ac:dyDescent="0.35">
      <c r="A95" s="107"/>
    </row>
    <row r="96" spans="1:1" s="108" customFormat="1" x14ac:dyDescent="0.35">
      <c r="A96" s="107"/>
    </row>
    <row r="97" spans="1:1" s="108" customFormat="1" x14ac:dyDescent="0.35">
      <c r="A97" s="107"/>
    </row>
    <row r="98" spans="1:1" s="108" customFormat="1" x14ac:dyDescent="0.35">
      <c r="A98" s="107"/>
    </row>
    <row r="99" spans="1:1" s="108" customFormat="1" x14ac:dyDescent="0.35">
      <c r="A99" s="107"/>
    </row>
    <row r="100" spans="1:1" s="108" customFormat="1" x14ac:dyDescent="0.35">
      <c r="A100" s="107"/>
    </row>
    <row r="101" spans="1:1" s="108" customFormat="1" x14ac:dyDescent="0.35">
      <c r="A101" s="107"/>
    </row>
    <row r="102" spans="1:1" s="108" customFormat="1" x14ac:dyDescent="0.35">
      <c r="A102" s="107"/>
    </row>
    <row r="103" spans="1:1" s="108" customFormat="1" x14ac:dyDescent="0.35">
      <c r="A103" s="107"/>
    </row>
    <row r="104" spans="1:1" s="108" customFormat="1" x14ac:dyDescent="0.35">
      <c r="A104" s="107"/>
    </row>
    <row r="105" spans="1:1" s="108" customFormat="1" x14ac:dyDescent="0.35">
      <c r="A105" s="107"/>
    </row>
    <row r="106" spans="1:1" s="108" customFormat="1" x14ac:dyDescent="0.35">
      <c r="A106" s="107"/>
    </row>
    <row r="107" spans="1:1" s="108" customFormat="1" x14ac:dyDescent="0.35">
      <c r="A107" s="107"/>
    </row>
    <row r="108" spans="1:1" s="108" customFormat="1" x14ac:dyDescent="0.35">
      <c r="A108" s="107"/>
    </row>
    <row r="109" spans="1:1" s="108" customFormat="1" x14ac:dyDescent="0.35">
      <c r="A109" s="107"/>
    </row>
    <row r="110" spans="1:1" s="108" customFormat="1" x14ac:dyDescent="0.35">
      <c r="A110" s="107"/>
    </row>
    <row r="111" spans="1:1" s="108" customFormat="1" x14ac:dyDescent="0.35">
      <c r="A111" s="107"/>
    </row>
    <row r="112" spans="1:1" s="108" customFormat="1" x14ac:dyDescent="0.35">
      <c r="A112" s="107"/>
    </row>
    <row r="113" spans="1:1" s="108" customFormat="1" x14ac:dyDescent="0.35">
      <c r="A113" s="107"/>
    </row>
    <row r="114" spans="1:1" s="108" customFormat="1" x14ac:dyDescent="0.35">
      <c r="A114" s="107"/>
    </row>
    <row r="115" spans="1:1" s="108" customFormat="1" x14ac:dyDescent="0.35">
      <c r="A115" s="107"/>
    </row>
    <row r="116" spans="1:1" s="108" customFormat="1" x14ac:dyDescent="0.35">
      <c r="A116" s="107"/>
    </row>
    <row r="117" spans="1:1" s="108" customFormat="1" x14ac:dyDescent="0.35">
      <c r="A117" s="107"/>
    </row>
    <row r="118" spans="1:1" s="108" customFormat="1" x14ac:dyDescent="0.35">
      <c r="A118" s="107"/>
    </row>
    <row r="119" spans="1:1" s="108" customFormat="1" x14ac:dyDescent="0.35">
      <c r="A119" s="107"/>
    </row>
    <row r="120" spans="1:1" s="108" customFormat="1" x14ac:dyDescent="0.35">
      <c r="A120" s="107"/>
    </row>
    <row r="121" spans="1:1" s="108" customFormat="1" x14ac:dyDescent="0.35">
      <c r="A121" s="107"/>
    </row>
    <row r="122" spans="1:1" s="108" customFormat="1" x14ac:dyDescent="0.35">
      <c r="A122" s="107"/>
    </row>
    <row r="123" spans="1:1" s="108" customFormat="1" x14ac:dyDescent="0.35">
      <c r="A123" s="107"/>
    </row>
    <row r="124" spans="1:1" s="108" customFormat="1" x14ac:dyDescent="0.35">
      <c r="A124" s="107"/>
    </row>
    <row r="125" spans="1:1" s="108" customFormat="1" x14ac:dyDescent="0.35">
      <c r="A125" s="107"/>
    </row>
    <row r="126" spans="1:1" s="108" customFormat="1" x14ac:dyDescent="0.35">
      <c r="A126" s="107"/>
    </row>
    <row r="127" spans="1:1" s="108" customFormat="1" x14ac:dyDescent="0.35">
      <c r="A127" s="107"/>
    </row>
    <row r="128" spans="1:1" s="108" customFormat="1" x14ac:dyDescent="0.35">
      <c r="A128" s="107"/>
    </row>
    <row r="129" spans="1:1" s="108" customFormat="1" x14ac:dyDescent="0.35">
      <c r="A129" s="107"/>
    </row>
    <row r="130" spans="1:1" s="108" customFormat="1" x14ac:dyDescent="0.35">
      <c r="A130" s="107"/>
    </row>
    <row r="131" spans="1:1" s="108" customFormat="1" x14ac:dyDescent="0.35">
      <c r="A131" s="107"/>
    </row>
    <row r="132" spans="1:1" s="108" customFormat="1" x14ac:dyDescent="0.35">
      <c r="A132" s="107"/>
    </row>
    <row r="133" spans="1:1" s="108" customFormat="1" x14ac:dyDescent="0.35">
      <c r="A133" s="107"/>
    </row>
    <row r="134" spans="1:1" s="108" customFormat="1" x14ac:dyDescent="0.35">
      <c r="A134" s="107"/>
    </row>
    <row r="135" spans="1:1" s="108" customFormat="1" x14ac:dyDescent="0.35">
      <c r="A135" s="107"/>
    </row>
    <row r="136" spans="1:1" s="108" customFormat="1" x14ac:dyDescent="0.35">
      <c r="A136" s="107"/>
    </row>
    <row r="137" spans="1:1" s="108" customFormat="1" x14ac:dyDescent="0.35">
      <c r="A137" s="107"/>
    </row>
    <row r="138" spans="1:1" s="108" customFormat="1" x14ac:dyDescent="0.35">
      <c r="A138" s="107"/>
    </row>
    <row r="139" spans="1:1" s="108" customFormat="1" x14ac:dyDescent="0.35">
      <c r="A139" s="107"/>
    </row>
    <row r="140" spans="1:1" s="108" customFormat="1" x14ac:dyDescent="0.35">
      <c r="A140" s="107"/>
    </row>
    <row r="141" spans="1:1" s="108" customFormat="1" x14ac:dyDescent="0.35">
      <c r="A141" s="107"/>
    </row>
    <row r="142" spans="1:1" s="108" customFormat="1" x14ac:dyDescent="0.35">
      <c r="A142" s="107"/>
    </row>
    <row r="143" spans="1:1" s="108" customFormat="1" x14ac:dyDescent="0.35">
      <c r="A143" s="107"/>
    </row>
    <row r="144" spans="1:1" s="108" customFormat="1" x14ac:dyDescent="0.35">
      <c r="A144" s="107"/>
    </row>
    <row r="145" spans="1:1" s="108" customFormat="1" x14ac:dyDescent="0.35">
      <c r="A145" s="107"/>
    </row>
    <row r="146" spans="1:1" s="108" customFormat="1" x14ac:dyDescent="0.35">
      <c r="A146" s="107"/>
    </row>
    <row r="147" spans="1:1" s="108" customFormat="1" x14ac:dyDescent="0.35">
      <c r="A147" s="107"/>
    </row>
    <row r="148" spans="1:1" s="108" customFormat="1" x14ac:dyDescent="0.35">
      <c r="A148" s="107"/>
    </row>
    <row r="149" spans="1:1" s="108" customFormat="1" x14ac:dyDescent="0.35">
      <c r="A149" s="107"/>
    </row>
    <row r="150" spans="1:1" s="108" customFormat="1" x14ac:dyDescent="0.35">
      <c r="A150" s="107"/>
    </row>
    <row r="151" spans="1:1" s="108" customFormat="1" x14ac:dyDescent="0.35">
      <c r="A151" s="107"/>
    </row>
    <row r="152" spans="1:1" s="108" customFormat="1" x14ac:dyDescent="0.35">
      <c r="A152" s="107"/>
    </row>
    <row r="153" spans="1:1" s="108" customFormat="1" x14ac:dyDescent="0.35">
      <c r="A153" s="107"/>
    </row>
    <row r="154" spans="1:1" s="108" customFormat="1" x14ac:dyDescent="0.35">
      <c r="A154" s="107"/>
    </row>
    <row r="155" spans="1:1" s="108" customFormat="1" x14ac:dyDescent="0.35">
      <c r="A155" s="107"/>
    </row>
    <row r="156" spans="1:1" s="108" customFormat="1" x14ac:dyDescent="0.35">
      <c r="A156" s="107"/>
    </row>
    <row r="157" spans="1:1" s="108" customFormat="1" x14ac:dyDescent="0.35">
      <c r="A157" s="107"/>
    </row>
    <row r="158" spans="1:1" s="108" customFormat="1" x14ac:dyDescent="0.35">
      <c r="A158" s="107"/>
    </row>
    <row r="159" spans="1:1" s="108" customFormat="1" x14ac:dyDescent="0.35">
      <c r="A159" s="107"/>
    </row>
    <row r="160" spans="1:1" s="108" customFormat="1" x14ac:dyDescent="0.35">
      <c r="A160" s="107"/>
    </row>
    <row r="161" spans="1:1" s="108" customFormat="1" x14ac:dyDescent="0.35">
      <c r="A161" s="107"/>
    </row>
    <row r="162" spans="1:1" s="108" customFormat="1" x14ac:dyDescent="0.35">
      <c r="A162" s="107"/>
    </row>
    <row r="163" spans="1:1" s="108" customFormat="1" x14ac:dyDescent="0.35">
      <c r="A163" s="107"/>
    </row>
    <row r="164" spans="1:1" s="108" customFormat="1" x14ac:dyDescent="0.35">
      <c r="A164" s="107"/>
    </row>
    <row r="165" spans="1:1" s="108" customFormat="1" x14ac:dyDescent="0.35">
      <c r="A165" s="107"/>
    </row>
    <row r="166" spans="1:1" s="108" customFormat="1" x14ac:dyDescent="0.35">
      <c r="A166" s="107"/>
    </row>
    <row r="167" spans="1:1" s="108" customFormat="1" x14ac:dyDescent="0.35">
      <c r="A167" s="107"/>
    </row>
    <row r="168" spans="1:1" s="108" customFormat="1" x14ac:dyDescent="0.35">
      <c r="A168" s="107"/>
    </row>
    <row r="169" spans="1:1" s="108" customFormat="1" x14ac:dyDescent="0.35">
      <c r="A169" s="107"/>
    </row>
    <row r="170" spans="1:1" s="108" customFormat="1" x14ac:dyDescent="0.35">
      <c r="A170" s="107"/>
    </row>
    <row r="171" spans="1:1" s="108" customFormat="1" x14ac:dyDescent="0.35">
      <c r="A171" s="107"/>
    </row>
    <row r="172" spans="1:1" s="108" customFormat="1" x14ac:dyDescent="0.35">
      <c r="A172" s="107"/>
    </row>
    <row r="173" spans="1:1" s="108" customFormat="1" x14ac:dyDescent="0.35">
      <c r="A173" s="107"/>
    </row>
    <row r="174" spans="1:1" s="108" customFormat="1" x14ac:dyDescent="0.35">
      <c r="A174" s="107"/>
    </row>
    <row r="175" spans="1:1" s="108" customFormat="1" x14ac:dyDescent="0.35">
      <c r="A175" s="107"/>
    </row>
    <row r="176" spans="1:1" s="108" customFormat="1" x14ac:dyDescent="0.35">
      <c r="A176" s="107"/>
    </row>
    <row r="177" spans="1:1" s="108" customFormat="1" x14ac:dyDescent="0.35">
      <c r="A177" s="107"/>
    </row>
    <row r="178" spans="1:1" s="108" customFormat="1" x14ac:dyDescent="0.35">
      <c r="A178" s="107"/>
    </row>
    <row r="179" spans="1:1" s="108" customFormat="1" x14ac:dyDescent="0.35">
      <c r="A179" s="107"/>
    </row>
    <row r="180" spans="1:1" s="108" customFormat="1" x14ac:dyDescent="0.35">
      <c r="A180" s="107"/>
    </row>
    <row r="181" spans="1:1" s="108" customFormat="1" x14ac:dyDescent="0.35">
      <c r="A181" s="107"/>
    </row>
    <row r="182" spans="1:1" s="108" customFormat="1" x14ac:dyDescent="0.35">
      <c r="A182" s="107"/>
    </row>
    <row r="183" spans="1:1" s="108" customFormat="1" x14ac:dyDescent="0.35">
      <c r="A183" s="107"/>
    </row>
    <row r="184" spans="1:1" s="108" customFormat="1" x14ac:dyDescent="0.35">
      <c r="A184" s="107"/>
    </row>
    <row r="185" spans="1:1" s="108" customFormat="1" x14ac:dyDescent="0.35">
      <c r="A185" s="107"/>
    </row>
    <row r="186" spans="1:1" s="108" customFormat="1" x14ac:dyDescent="0.35">
      <c r="A186" s="107"/>
    </row>
    <row r="187" spans="1:1" s="108" customFormat="1" x14ac:dyDescent="0.35">
      <c r="A187" s="107"/>
    </row>
    <row r="188" spans="1:1" s="108" customFormat="1" x14ac:dyDescent="0.35">
      <c r="A188" s="107"/>
    </row>
    <row r="189" spans="1:1" s="108" customFormat="1" x14ac:dyDescent="0.35">
      <c r="A189" s="107"/>
    </row>
    <row r="190" spans="1:1" s="108" customFormat="1" x14ac:dyDescent="0.35">
      <c r="A190" s="107"/>
    </row>
    <row r="191" spans="1:1" s="108" customFormat="1" x14ac:dyDescent="0.35">
      <c r="A191" s="107"/>
    </row>
    <row r="192" spans="1:1" s="108" customFormat="1" x14ac:dyDescent="0.35">
      <c r="A192" s="107"/>
    </row>
    <row r="193" spans="1:1" s="108" customFormat="1" x14ac:dyDescent="0.35">
      <c r="A193" s="107"/>
    </row>
    <row r="194" spans="1:1" s="108" customFormat="1" x14ac:dyDescent="0.35">
      <c r="A194" s="107"/>
    </row>
    <row r="195" spans="1:1" s="108" customFormat="1" x14ac:dyDescent="0.35">
      <c r="A195" s="107"/>
    </row>
    <row r="196" spans="1:1" s="108" customFormat="1" x14ac:dyDescent="0.35">
      <c r="A196" s="107"/>
    </row>
    <row r="197" spans="1:1" s="108" customFormat="1" x14ac:dyDescent="0.35">
      <c r="A197" s="107"/>
    </row>
    <row r="198" spans="1:1" s="108" customFormat="1" x14ac:dyDescent="0.35">
      <c r="A198" s="107"/>
    </row>
    <row r="199" spans="1:1" s="108" customFormat="1" x14ac:dyDescent="0.35">
      <c r="A199" s="107"/>
    </row>
    <row r="200" spans="1:1" s="108" customFormat="1" x14ac:dyDescent="0.35">
      <c r="A200" s="107"/>
    </row>
    <row r="201" spans="1:1" s="108" customFormat="1" x14ac:dyDescent="0.35">
      <c r="A201" s="107"/>
    </row>
    <row r="202" spans="1:1" s="108" customFormat="1" x14ac:dyDescent="0.35">
      <c r="A202" s="107"/>
    </row>
    <row r="203" spans="1:1" s="108" customFormat="1" x14ac:dyDescent="0.35">
      <c r="A203" s="107"/>
    </row>
    <row r="204" spans="1:1" s="108" customFormat="1" x14ac:dyDescent="0.35">
      <c r="A204" s="107"/>
    </row>
    <row r="205" spans="1:1" s="108" customFormat="1" x14ac:dyDescent="0.35">
      <c r="A205" s="107"/>
    </row>
    <row r="206" spans="1:1" s="108" customFormat="1" x14ac:dyDescent="0.35">
      <c r="A206" s="107"/>
    </row>
    <row r="207" spans="1:1" s="108" customFormat="1" x14ac:dyDescent="0.35">
      <c r="A207" s="107"/>
    </row>
    <row r="208" spans="1:1" s="108" customFormat="1" x14ac:dyDescent="0.35">
      <c r="A208" s="107"/>
    </row>
    <row r="209" spans="1:1" s="108" customFormat="1" x14ac:dyDescent="0.35">
      <c r="A209" s="107"/>
    </row>
    <row r="210" spans="1:1" s="108" customFormat="1" x14ac:dyDescent="0.35">
      <c r="A210" s="107"/>
    </row>
    <row r="211" spans="1:1" s="108" customFormat="1" x14ac:dyDescent="0.35">
      <c r="A211" s="107"/>
    </row>
    <row r="212" spans="1:1" s="108" customFormat="1" x14ac:dyDescent="0.35">
      <c r="A212" s="107"/>
    </row>
    <row r="213" spans="1:1" s="108" customFormat="1" x14ac:dyDescent="0.35">
      <c r="A213" s="107"/>
    </row>
  </sheetData>
  <sheetProtection sheet="1" objects="1" scenarios="1"/>
  <mergeCells count="1">
    <mergeCell ref="D2:H2"/>
  </mergeCells>
  <phoneticPr fontId="10" type="noConversion"/>
  <conditionalFormatting sqref="B22:B23">
    <cfRule type="expression" dxfId="428" priority="22">
      <formula>$A22=0</formula>
    </cfRule>
  </conditionalFormatting>
  <conditionalFormatting sqref="B24">
    <cfRule type="expression" dxfId="427" priority="20">
      <formula>AND($A24=0,B$19=0)</formula>
    </cfRule>
  </conditionalFormatting>
  <conditionalFormatting sqref="B25:B31">
    <cfRule type="expression" dxfId="426" priority="21">
      <formula>$A25=0</formula>
    </cfRule>
  </conditionalFormatting>
  <conditionalFormatting sqref="C36:W36">
    <cfRule type="cellIs" dxfId="425" priority="5" operator="notEqual">
      <formula>"JA"</formula>
    </cfRule>
  </conditionalFormatting>
  <conditionalFormatting sqref="D22:W23">
    <cfRule type="expression" dxfId="424" priority="3">
      <formula>$A22=0</formula>
    </cfRule>
  </conditionalFormatting>
  <conditionalFormatting sqref="D24:W24">
    <cfRule type="expression" dxfId="423" priority="2">
      <formula>OR($A24=0,D$19=0)</formula>
    </cfRule>
  </conditionalFormatting>
  <conditionalFormatting sqref="D25:W31">
    <cfRule type="expression" dxfId="422" priority="1">
      <formula>$A25=0</formula>
    </cfRule>
  </conditionalFormatting>
  <pageMargins left="0.7" right="0.7" top="0.75" bottom="0.75" header="0.3" footer="0.3"/>
  <pageSetup scale="2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F931-93A8-4B58-9F9A-6E28C1F27679}">
  <sheetPr codeName="Sheet20">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136</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125" priority="1" stopIfTrue="1">
      <formula>$A$16=0</formula>
    </cfRule>
  </conditionalFormatting>
  <conditionalFormatting sqref="B29:C29">
    <cfRule type="expression" dxfId="124" priority="42">
      <formula>LEFT($C$29,3)="Let"</formula>
    </cfRule>
  </conditionalFormatting>
  <conditionalFormatting sqref="B33:C33 B36:F62">
    <cfRule type="expression" dxfId="123" priority="27">
      <formula>$A$33="nvt"</formula>
    </cfRule>
  </conditionalFormatting>
  <conditionalFormatting sqref="B65:C65 B68:G94">
    <cfRule type="expression" dxfId="122" priority="28">
      <formula>$A$65="nvt"</formula>
    </cfRule>
  </conditionalFormatting>
  <conditionalFormatting sqref="B97:C97 B100:G126">
    <cfRule type="expression" dxfId="121" priority="25">
      <formula>$A$97="nvt"</formula>
    </cfRule>
  </conditionalFormatting>
  <conditionalFormatting sqref="B129:C129">
    <cfRule type="expression" dxfId="120" priority="23">
      <formula>$A$129="nvt"</formula>
    </cfRule>
  </conditionalFormatting>
  <conditionalFormatting sqref="B132:C143">
    <cfRule type="expression" dxfId="119" priority="38">
      <formula>$A$129="nvt"</formula>
    </cfRule>
  </conditionalFormatting>
  <conditionalFormatting sqref="B146:C146">
    <cfRule type="expression" dxfId="118" priority="21">
      <formula>$A$146="nvt"</formula>
    </cfRule>
  </conditionalFormatting>
  <conditionalFormatting sqref="B162:C162">
    <cfRule type="expression" dxfId="117" priority="19">
      <formula>$A$162="nvt"</formula>
    </cfRule>
  </conditionalFormatting>
  <conditionalFormatting sqref="B196:C196">
    <cfRule type="expression" dxfId="116" priority="17">
      <formula>$A$196="nvt"</formula>
    </cfRule>
  </conditionalFormatting>
  <conditionalFormatting sqref="B214:C225">
    <cfRule type="expression" dxfId="115" priority="35">
      <formula>$A$211="nvt"</formula>
    </cfRule>
  </conditionalFormatting>
  <conditionalFormatting sqref="B228:C228 B231:F258">
    <cfRule type="expression" dxfId="114" priority="13">
      <formula>$A$228="nvt"</formula>
    </cfRule>
  </conditionalFormatting>
  <conditionalFormatting sqref="B261:C261 B264:G290">
    <cfRule type="expression" dxfId="113" priority="11">
      <formula>$A$261="nvt"</formula>
    </cfRule>
  </conditionalFormatting>
  <conditionalFormatting sqref="B17:D26">
    <cfRule type="expression" dxfId="112" priority="32">
      <formula>$A17=0</formula>
    </cfRule>
  </conditionalFormatting>
  <conditionalFormatting sqref="B211:E211">
    <cfRule type="expression" dxfId="111" priority="7">
      <formula>$A$211="nvt"</formula>
    </cfRule>
  </conditionalFormatting>
  <conditionalFormatting sqref="B149:I159">
    <cfRule type="expression" dxfId="110" priority="2">
      <formula>$A$146="nvt"</formula>
    </cfRule>
  </conditionalFormatting>
  <conditionalFormatting sqref="B165:I193">
    <cfRule type="expression" dxfId="109" priority="4">
      <formula>$A$162="nvt"</formula>
    </cfRule>
  </conditionalFormatting>
  <conditionalFormatting sqref="B199:I208">
    <cfRule type="expression" dxfId="108" priority="36">
      <formula>$A$196="nvt"</formula>
    </cfRule>
  </conditionalFormatting>
  <conditionalFormatting sqref="C309">
    <cfRule type="cellIs" dxfId="107" priority="31" operator="notEqual">
      <formula>"JA"</formula>
    </cfRule>
  </conditionalFormatting>
  <conditionalFormatting sqref="C332">
    <cfRule type="cellIs" dxfId="106" priority="9" operator="notEqual">
      <formula>"JA"</formula>
    </cfRule>
  </conditionalFormatting>
  <conditionalFormatting sqref="D305">
    <cfRule type="expression" dxfId="105" priority="6">
      <formula>C309&lt;&gt;"JA"</formula>
    </cfRule>
  </conditionalFormatting>
  <dataValidations count="5">
    <dataValidation type="list" allowBlank="1" showInputMessage="1" showErrorMessage="1" sqref="C195" xr:uid="{F9FB5AC4-7BE3-4E6E-B43A-C312E3D2E16E}">
      <formula1>#REF!</formula1>
    </dataValidation>
    <dataValidation type="list" allowBlank="1" showInputMessage="1" showErrorMessage="1" sqref="C318:C327" xr:uid="{933934AB-7099-4A1A-9C20-5486026DC2CF}">
      <formula1>K_Staatssteunartikel</formula1>
    </dataValidation>
    <dataValidation type="list" allowBlank="1" showInputMessage="1" showErrorMessage="1" sqref="C7" xr:uid="{663577D8-C459-4082-B13E-1F9B31E10203}">
      <formula1>K_Omvang</formula1>
    </dataValidation>
    <dataValidation type="list" allowBlank="1" showInputMessage="1" showErrorMessage="1" sqref="C6" xr:uid="{DEC47A36-2ED5-4C8E-956A-23417A7BD48F}">
      <formula1>K_Type</formula1>
    </dataValidation>
    <dataValidation type="list" allowBlank="1" showInputMessage="1" showErrorMessage="1" sqref="B69:B93 B232:B257 B101:B125 B150:B158 B37:B61 B200:B207 B166:B192 B265:B289" xr:uid="{968F59F1-55D1-4784-A3C5-9D3851F37064}">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11544-AC49-47B6-8068-32CFAD02C678}">
  <sheetPr codeName="Sheet21">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137</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104" priority="1" stopIfTrue="1">
      <formula>$A$16=0</formula>
    </cfRule>
  </conditionalFormatting>
  <conditionalFormatting sqref="B29:C29">
    <cfRule type="expression" dxfId="103" priority="42">
      <formula>LEFT($C$29,3)="Let"</formula>
    </cfRule>
  </conditionalFormatting>
  <conditionalFormatting sqref="B33:C33 B36:F62">
    <cfRule type="expression" dxfId="102" priority="27">
      <formula>$A$33="nvt"</formula>
    </cfRule>
  </conditionalFormatting>
  <conditionalFormatting sqref="B65:C65 B68:G94">
    <cfRule type="expression" dxfId="101" priority="28">
      <formula>$A$65="nvt"</formula>
    </cfRule>
  </conditionalFormatting>
  <conditionalFormatting sqref="B97:C97 B100:G126">
    <cfRule type="expression" dxfId="100" priority="25">
      <formula>$A$97="nvt"</formula>
    </cfRule>
  </conditionalFormatting>
  <conditionalFormatting sqref="B129:C129">
    <cfRule type="expression" dxfId="99" priority="23">
      <formula>$A$129="nvt"</formula>
    </cfRule>
  </conditionalFormatting>
  <conditionalFormatting sqref="B132:C143">
    <cfRule type="expression" dxfId="98" priority="38">
      <formula>$A$129="nvt"</formula>
    </cfRule>
  </conditionalFormatting>
  <conditionalFormatting sqref="B146:C146">
    <cfRule type="expression" dxfId="97" priority="21">
      <formula>$A$146="nvt"</formula>
    </cfRule>
  </conditionalFormatting>
  <conditionalFormatting sqref="B162:C162">
    <cfRule type="expression" dxfId="96" priority="19">
      <formula>$A$162="nvt"</formula>
    </cfRule>
  </conditionalFormatting>
  <conditionalFormatting sqref="B196:C196">
    <cfRule type="expression" dxfId="95" priority="17">
      <formula>$A$196="nvt"</formula>
    </cfRule>
  </conditionalFormatting>
  <conditionalFormatting sqref="B214:C225">
    <cfRule type="expression" dxfId="94" priority="35">
      <formula>$A$211="nvt"</formula>
    </cfRule>
  </conditionalFormatting>
  <conditionalFormatting sqref="B228:C228 B231:F258">
    <cfRule type="expression" dxfId="93" priority="13">
      <formula>$A$228="nvt"</formula>
    </cfRule>
  </conditionalFormatting>
  <conditionalFormatting sqref="B261:C261 B264:G290">
    <cfRule type="expression" dxfId="92" priority="11">
      <formula>$A$261="nvt"</formula>
    </cfRule>
  </conditionalFormatting>
  <conditionalFormatting sqref="B17:D26">
    <cfRule type="expression" dxfId="91" priority="32">
      <formula>$A17=0</formula>
    </cfRule>
  </conditionalFormatting>
  <conditionalFormatting sqref="B211:E211">
    <cfRule type="expression" dxfId="90" priority="7">
      <formula>$A$211="nvt"</formula>
    </cfRule>
  </conditionalFormatting>
  <conditionalFormatting sqref="B149:I159">
    <cfRule type="expression" dxfId="89" priority="2">
      <formula>$A$146="nvt"</formula>
    </cfRule>
  </conditionalFormatting>
  <conditionalFormatting sqref="B165:I193">
    <cfRule type="expression" dxfId="88" priority="4">
      <formula>$A$162="nvt"</formula>
    </cfRule>
  </conditionalFormatting>
  <conditionalFormatting sqref="B199:I208">
    <cfRule type="expression" dxfId="87" priority="36">
      <formula>$A$196="nvt"</formula>
    </cfRule>
  </conditionalFormatting>
  <conditionalFormatting sqref="C309">
    <cfRule type="cellIs" dxfId="86" priority="31" operator="notEqual">
      <formula>"JA"</formula>
    </cfRule>
  </conditionalFormatting>
  <conditionalFormatting sqref="C332">
    <cfRule type="cellIs" dxfId="85" priority="9" operator="notEqual">
      <formula>"JA"</formula>
    </cfRule>
  </conditionalFormatting>
  <conditionalFormatting sqref="D305">
    <cfRule type="expression" dxfId="84" priority="6">
      <formula>C309&lt;&gt;"JA"</formula>
    </cfRule>
  </conditionalFormatting>
  <dataValidations count="5">
    <dataValidation type="list" allowBlank="1" showInputMessage="1" showErrorMessage="1" sqref="B69:B93 B232:B257 B101:B125 B150:B158 B37:B61 B200:B207 B166:B192 B265:B289" xr:uid="{CAC33516-CC8B-440A-816A-22BBF08BB891}">
      <formula1>K_Werkpakket</formula1>
    </dataValidation>
    <dataValidation type="list" allowBlank="1" showInputMessage="1" showErrorMessage="1" sqref="C6" xr:uid="{38963087-2E52-4FCF-AD27-E6BCBE36002C}">
      <formula1>K_Type</formula1>
    </dataValidation>
    <dataValidation type="list" allowBlank="1" showInputMessage="1" showErrorMessage="1" sqref="C7" xr:uid="{A5AE1AD6-4CD5-4932-BEE5-86C5EF618BE3}">
      <formula1>K_Omvang</formula1>
    </dataValidation>
    <dataValidation type="list" allowBlank="1" showInputMessage="1" showErrorMessage="1" sqref="C318:C327" xr:uid="{51013538-A1C3-4EBF-A1A0-41DEE2C22E09}">
      <formula1>K_Staatssteunartikel</formula1>
    </dataValidation>
    <dataValidation type="list" allowBlank="1" showInputMessage="1" showErrorMessage="1" sqref="C195" xr:uid="{29753EA4-C5CC-491B-BBD6-A31FF424E937}">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A2DB0-C534-476E-8367-D2B3B05B8C9E}">
  <sheetPr codeName="Sheet22">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138</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83" priority="1" stopIfTrue="1">
      <formula>$A$16=0</formula>
    </cfRule>
  </conditionalFormatting>
  <conditionalFormatting sqref="B29:C29">
    <cfRule type="expression" dxfId="82" priority="42">
      <formula>LEFT($C$29,3)="Let"</formula>
    </cfRule>
  </conditionalFormatting>
  <conditionalFormatting sqref="B33:C33 B36:F62">
    <cfRule type="expression" dxfId="81" priority="27">
      <formula>$A$33="nvt"</formula>
    </cfRule>
  </conditionalFormatting>
  <conditionalFormatting sqref="B65:C65 B68:G94">
    <cfRule type="expression" dxfId="80" priority="28">
      <formula>$A$65="nvt"</formula>
    </cfRule>
  </conditionalFormatting>
  <conditionalFormatting sqref="B97:C97 B100:G126">
    <cfRule type="expression" dxfId="79" priority="25">
      <formula>$A$97="nvt"</formula>
    </cfRule>
  </conditionalFormatting>
  <conditionalFormatting sqref="B129:C129">
    <cfRule type="expression" dxfId="78" priority="23">
      <formula>$A$129="nvt"</formula>
    </cfRule>
  </conditionalFormatting>
  <conditionalFormatting sqref="B132:C143">
    <cfRule type="expression" dxfId="77" priority="38">
      <formula>$A$129="nvt"</formula>
    </cfRule>
  </conditionalFormatting>
  <conditionalFormatting sqref="B146:C146">
    <cfRule type="expression" dxfId="76" priority="21">
      <formula>$A$146="nvt"</formula>
    </cfRule>
  </conditionalFormatting>
  <conditionalFormatting sqref="B162:C162">
    <cfRule type="expression" dxfId="75" priority="19">
      <formula>$A$162="nvt"</formula>
    </cfRule>
  </conditionalFormatting>
  <conditionalFormatting sqref="B196:C196">
    <cfRule type="expression" dxfId="74" priority="17">
      <formula>$A$196="nvt"</formula>
    </cfRule>
  </conditionalFormatting>
  <conditionalFormatting sqref="B214:C225">
    <cfRule type="expression" dxfId="73" priority="35">
      <formula>$A$211="nvt"</formula>
    </cfRule>
  </conditionalFormatting>
  <conditionalFormatting sqref="B228:C228 B231:F258">
    <cfRule type="expression" dxfId="72" priority="13">
      <formula>$A$228="nvt"</formula>
    </cfRule>
  </conditionalFormatting>
  <conditionalFormatting sqref="B261:C261 B264:G290">
    <cfRule type="expression" dxfId="71" priority="11">
      <formula>$A$261="nvt"</formula>
    </cfRule>
  </conditionalFormatting>
  <conditionalFormatting sqref="B17:D26">
    <cfRule type="expression" dxfId="70" priority="32">
      <formula>$A17=0</formula>
    </cfRule>
  </conditionalFormatting>
  <conditionalFormatting sqref="B211:E211">
    <cfRule type="expression" dxfId="69" priority="7">
      <formula>$A$211="nvt"</formula>
    </cfRule>
  </conditionalFormatting>
  <conditionalFormatting sqref="B149:I159">
    <cfRule type="expression" dxfId="68" priority="2">
      <formula>$A$146="nvt"</formula>
    </cfRule>
  </conditionalFormatting>
  <conditionalFormatting sqref="B165:I193">
    <cfRule type="expression" dxfId="67" priority="4">
      <formula>$A$162="nvt"</formula>
    </cfRule>
  </conditionalFormatting>
  <conditionalFormatting sqref="B199:I208">
    <cfRule type="expression" dxfId="66" priority="36">
      <formula>$A$196="nvt"</formula>
    </cfRule>
  </conditionalFormatting>
  <conditionalFormatting sqref="C309">
    <cfRule type="cellIs" dxfId="65" priority="31" operator="notEqual">
      <formula>"JA"</formula>
    </cfRule>
  </conditionalFormatting>
  <conditionalFormatting sqref="C332">
    <cfRule type="cellIs" dxfId="64" priority="9" operator="notEqual">
      <formula>"JA"</formula>
    </cfRule>
  </conditionalFormatting>
  <conditionalFormatting sqref="D305">
    <cfRule type="expression" dxfId="63" priority="6">
      <formula>C309&lt;&gt;"JA"</formula>
    </cfRule>
  </conditionalFormatting>
  <dataValidations count="5">
    <dataValidation type="list" allowBlank="1" showInputMessage="1" showErrorMessage="1" sqref="C195" xr:uid="{FD12BA87-814C-4346-BAA8-3C1BA6DE354B}">
      <formula1>#REF!</formula1>
    </dataValidation>
    <dataValidation type="list" allowBlank="1" showInputMessage="1" showErrorMessage="1" sqref="C318:C327" xr:uid="{D9DE8592-FCD7-4766-81EA-D38B0B5A6C96}">
      <formula1>K_Staatssteunartikel</formula1>
    </dataValidation>
    <dataValidation type="list" allowBlank="1" showInputMessage="1" showErrorMessage="1" sqref="C7" xr:uid="{257AED1E-C6BB-4C9D-AFE6-41866FF6A421}">
      <formula1>K_Omvang</formula1>
    </dataValidation>
    <dataValidation type="list" allowBlank="1" showInputMessage="1" showErrorMessage="1" sqref="C6" xr:uid="{7DFC1194-95BA-40C9-8F21-F02A69EA416C}">
      <formula1>K_Type</formula1>
    </dataValidation>
    <dataValidation type="list" allowBlank="1" showInputMessage="1" showErrorMessage="1" sqref="B69:B93 B232:B257 B101:B125 B150:B158 B37:B61 B200:B207 B166:B192 B265:B289" xr:uid="{438C6BE3-3C3B-48A0-BCDC-432F581E640B}">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4D645-D21F-4981-B7CB-F87F6419BEE4}">
  <sheetPr codeName="Sheet23">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139</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216"/>
      <c r="E38" s="219"/>
      <c r="F38" s="186">
        <f t="shared" si="1"/>
        <v>0</v>
      </c>
      <c r="G38"/>
      <c r="H38"/>
    </row>
    <row r="39" spans="1:8" ht="15.75" customHeight="1" x14ac:dyDescent="0.35">
      <c r="B39" s="202"/>
      <c r="C39" s="96"/>
      <c r="D39" s="216"/>
      <c r="E39" s="219"/>
      <c r="F39" s="186">
        <f t="shared" si="1"/>
        <v>0</v>
      </c>
      <c r="G39"/>
      <c r="H39"/>
    </row>
    <row r="40" spans="1:8" ht="15.75" customHeight="1" x14ac:dyDescent="0.35">
      <c r="B40" s="202"/>
      <c r="C40" s="96"/>
      <c r="D40" s="216"/>
      <c r="E40" s="219"/>
      <c r="F40" s="186">
        <f t="shared" si="1"/>
        <v>0</v>
      </c>
      <c r="G40"/>
      <c r="H40"/>
    </row>
    <row r="41" spans="1:8" ht="15.75" customHeight="1" x14ac:dyDescent="0.35">
      <c r="B41" s="202"/>
      <c r="C41" s="96"/>
      <c r="D41" s="216"/>
      <c r="E41" s="219"/>
      <c r="F41" s="186">
        <f t="shared" si="1"/>
        <v>0</v>
      </c>
      <c r="G41"/>
      <c r="H41"/>
    </row>
    <row r="42" spans="1:8" ht="15.75" customHeight="1" x14ac:dyDescent="0.35">
      <c r="B42" s="202"/>
      <c r="C42" s="96"/>
      <c r="D42" s="216"/>
      <c r="E42" s="219"/>
      <c r="F42" s="186">
        <f t="shared" si="1"/>
        <v>0</v>
      </c>
      <c r="G42"/>
      <c r="H42"/>
    </row>
    <row r="43" spans="1:8" ht="15.75" customHeight="1" x14ac:dyDescent="0.35">
      <c r="B43" s="202"/>
      <c r="C43" s="96"/>
      <c r="D43" s="216"/>
      <c r="E43" s="219"/>
      <c r="F43" s="186">
        <f t="shared" si="1"/>
        <v>0</v>
      </c>
      <c r="G43"/>
      <c r="H43"/>
    </row>
    <row r="44" spans="1:8" ht="15.75" customHeight="1" x14ac:dyDescent="0.35">
      <c r="B44" s="202"/>
      <c r="C44" s="96"/>
      <c r="D44" s="216"/>
      <c r="E44" s="219"/>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216"/>
      <c r="E49" s="219"/>
      <c r="F49" s="186">
        <f t="shared" si="1"/>
        <v>0</v>
      </c>
      <c r="G49"/>
      <c r="H49"/>
    </row>
    <row r="50" spans="2:8" ht="15.75" customHeight="1" x14ac:dyDescent="0.35">
      <c r="B50" s="202"/>
      <c r="C50" s="96"/>
      <c r="D50" s="216"/>
      <c r="E50" s="219"/>
      <c r="F50" s="186">
        <f t="shared" si="1"/>
        <v>0</v>
      </c>
      <c r="G50"/>
      <c r="H50"/>
    </row>
    <row r="51" spans="2:8" ht="15.75" customHeight="1" x14ac:dyDescent="0.35">
      <c r="B51" s="202"/>
      <c r="C51" s="96"/>
      <c r="D51" s="216"/>
      <c r="E51" s="219"/>
      <c r="F51" s="186">
        <f t="shared" si="1"/>
        <v>0</v>
      </c>
      <c r="G51"/>
      <c r="H51"/>
    </row>
    <row r="52" spans="2:8" ht="15.75" customHeight="1" x14ac:dyDescent="0.35">
      <c r="B52" s="202"/>
      <c r="C52" s="96"/>
      <c r="D52" s="216"/>
      <c r="E52" s="219"/>
      <c r="F52" s="186">
        <f t="shared" si="1"/>
        <v>0</v>
      </c>
      <c r="G52"/>
      <c r="H52"/>
    </row>
    <row r="53" spans="2:8" ht="15.75" customHeight="1" x14ac:dyDescent="0.35">
      <c r="B53" s="202"/>
      <c r="C53" s="96"/>
      <c r="D53" s="216"/>
      <c r="E53" s="219"/>
      <c r="F53" s="186">
        <f t="shared" si="1"/>
        <v>0</v>
      </c>
      <c r="G53"/>
      <c r="H53"/>
    </row>
    <row r="54" spans="2:8" ht="15.75" customHeight="1" x14ac:dyDescent="0.35">
      <c r="B54" s="202"/>
      <c r="C54" s="96"/>
      <c r="D54" s="216"/>
      <c r="E54" s="219"/>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224"/>
      <c r="G70" s="186">
        <f t="shared" si="2"/>
        <v>0</v>
      </c>
      <c r="H70"/>
    </row>
    <row r="71" spans="1:8" ht="15.75" customHeight="1" x14ac:dyDescent="0.35">
      <c r="B71" s="189"/>
      <c r="C71" s="96"/>
      <c r="D71" s="96"/>
      <c r="E71" s="192"/>
      <c r="F71" s="224"/>
      <c r="G71" s="186">
        <f t="shared" si="2"/>
        <v>0</v>
      </c>
      <c r="H71"/>
    </row>
    <row r="72" spans="1:8" ht="15.75" customHeight="1" x14ac:dyDescent="0.35">
      <c r="B72" s="189"/>
      <c r="C72" s="96"/>
      <c r="D72" s="96"/>
      <c r="E72" s="192"/>
      <c r="F72" s="224"/>
      <c r="G72" s="186">
        <f t="shared" si="2"/>
        <v>0</v>
      </c>
      <c r="H72"/>
    </row>
    <row r="73" spans="1:8" ht="15.75" customHeight="1" x14ac:dyDescent="0.35">
      <c r="B73" s="189"/>
      <c r="C73" s="96"/>
      <c r="D73" s="96"/>
      <c r="E73" s="192"/>
      <c r="F73" s="224"/>
      <c r="G73" s="186">
        <f t="shared" si="2"/>
        <v>0</v>
      </c>
      <c r="H73"/>
    </row>
    <row r="74" spans="1:8" ht="15.75" customHeight="1" x14ac:dyDescent="0.35">
      <c r="B74" s="189"/>
      <c r="C74" s="96"/>
      <c r="D74" s="96"/>
      <c r="E74" s="192"/>
      <c r="F74" s="224"/>
      <c r="G74" s="186">
        <f t="shared" si="2"/>
        <v>0</v>
      </c>
      <c r="H74"/>
    </row>
    <row r="75" spans="1:8" ht="15.75" customHeight="1" x14ac:dyDescent="0.35">
      <c r="B75" s="189"/>
      <c r="C75" s="96"/>
      <c r="D75" s="96"/>
      <c r="E75" s="192"/>
      <c r="F75" s="224"/>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224"/>
      <c r="G81" s="186">
        <f t="shared" si="2"/>
        <v>0</v>
      </c>
      <c r="H81"/>
    </row>
    <row r="82" spans="2:8" ht="15.75" customHeight="1" x14ac:dyDescent="0.35">
      <c r="B82" s="189"/>
      <c r="C82" s="96"/>
      <c r="D82" s="96"/>
      <c r="E82" s="192"/>
      <c r="F82" s="224"/>
      <c r="G82" s="186">
        <f t="shared" si="2"/>
        <v>0</v>
      </c>
      <c r="H82"/>
    </row>
    <row r="83" spans="2:8" ht="15.75" customHeight="1" x14ac:dyDescent="0.35">
      <c r="B83" s="189"/>
      <c r="C83" s="96"/>
      <c r="D83" s="96"/>
      <c r="E83" s="192"/>
      <c r="F83" s="224"/>
      <c r="G83" s="186">
        <f t="shared" si="2"/>
        <v>0</v>
      </c>
      <c r="H83"/>
    </row>
    <row r="84" spans="2:8" ht="15.75" customHeight="1" x14ac:dyDescent="0.35">
      <c r="B84" s="189"/>
      <c r="C84" s="96"/>
      <c r="D84" s="96"/>
      <c r="E84" s="192"/>
      <c r="F84" s="224"/>
      <c r="G84" s="186">
        <f t="shared" si="2"/>
        <v>0</v>
      </c>
      <c r="H84"/>
    </row>
    <row r="85" spans="2:8" ht="15.75" customHeight="1" x14ac:dyDescent="0.35">
      <c r="B85" s="189"/>
      <c r="C85" s="96"/>
      <c r="D85" s="96"/>
      <c r="E85" s="192"/>
      <c r="F85" s="224"/>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217"/>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217"/>
      <c r="F167" s="186">
        <f t="shared" ref="F167:F192" si="6">IF($A$162=1,$D167*$E167,0)</f>
        <v>0</v>
      </c>
      <c r="G167" s="195"/>
      <c r="H167" s="196"/>
      <c r="I167" s="196"/>
    </row>
    <row r="168" spans="1:9" ht="15.75" customHeight="1" x14ac:dyDescent="0.35">
      <c r="B168" s="189"/>
      <c r="C168" s="96"/>
      <c r="D168" s="192"/>
      <c r="E168" s="217"/>
      <c r="F168" s="186">
        <f t="shared" si="6"/>
        <v>0</v>
      </c>
      <c r="G168" s="195"/>
      <c r="H168" s="196"/>
      <c r="I168" s="196"/>
    </row>
    <row r="169" spans="1:9" ht="15.75" customHeight="1" x14ac:dyDescent="0.35">
      <c r="B169" s="189"/>
      <c r="C169" s="96"/>
      <c r="D169" s="192"/>
      <c r="E169" s="217"/>
      <c r="F169" s="186">
        <f t="shared" si="6"/>
        <v>0</v>
      </c>
      <c r="G169" s="195"/>
      <c r="H169" s="196"/>
      <c r="I169" s="196"/>
    </row>
    <row r="170" spans="1:9" ht="15.75" customHeight="1" x14ac:dyDescent="0.35">
      <c r="B170" s="189"/>
      <c r="C170" s="96"/>
      <c r="D170" s="192"/>
      <c r="E170" s="217"/>
      <c r="F170" s="186">
        <f t="shared" si="6"/>
        <v>0</v>
      </c>
      <c r="G170" s="195"/>
      <c r="H170" s="196"/>
      <c r="I170" s="196"/>
    </row>
    <row r="171" spans="1:9" ht="15.75" customHeight="1" x14ac:dyDescent="0.35">
      <c r="B171" s="189"/>
      <c r="C171" s="96"/>
      <c r="D171" s="192"/>
      <c r="E171" s="217"/>
      <c r="F171" s="186">
        <f t="shared" si="6"/>
        <v>0</v>
      </c>
      <c r="G171" s="195"/>
      <c r="H171" s="196"/>
      <c r="I171" s="196"/>
    </row>
    <row r="172" spans="1:9" ht="15.75" customHeight="1" x14ac:dyDescent="0.35">
      <c r="B172" s="189"/>
      <c r="C172" s="96"/>
      <c r="D172" s="192"/>
      <c r="E172" s="217"/>
      <c r="F172" s="186">
        <f t="shared" si="6"/>
        <v>0</v>
      </c>
      <c r="G172" s="195"/>
      <c r="H172" s="196"/>
      <c r="I172" s="196"/>
    </row>
    <row r="173" spans="1:9" ht="15.75" customHeight="1" x14ac:dyDescent="0.35">
      <c r="B173" s="189"/>
      <c r="C173" s="96"/>
      <c r="D173" s="192"/>
      <c r="E173" s="217"/>
      <c r="F173" s="186">
        <f t="shared" si="6"/>
        <v>0</v>
      </c>
      <c r="G173" s="195"/>
      <c r="H173" s="196"/>
      <c r="I173" s="196"/>
    </row>
    <row r="174" spans="1:9" ht="15.75" customHeight="1" x14ac:dyDescent="0.35">
      <c r="B174" s="189"/>
      <c r="C174" s="96"/>
      <c r="D174" s="192"/>
      <c r="E174" s="217"/>
      <c r="F174" s="186">
        <f t="shared" si="6"/>
        <v>0</v>
      </c>
      <c r="G174" s="195"/>
      <c r="H174" s="196"/>
      <c r="I174" s="196"/>
    </row>
    <row r="175" spans="1:9" ht="15.75" customHeight="1" x14ac:dyDescent="0.35">
      <c r="B175" s="189"/>
      <c r="C175" s="96"/>
      <c r="D175" s="192"/>
      <c r="E175" s="217"/>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217"/>
      <c r="F178" s="186">
        <f t="shared" si="6"/>
        <v>0</v>
      </c>
      <c r="G178" s="195"/>
      <c r="H178" s="196"/>
      <c r="I178" s="196"/>
    </row>
    <row r="179" spans="2:9" ht="15.75" customHeight="1" x14ac:dyDescent="0.35">
      <c r="B179" s="189"/>
      <c r="C179" s="96"/>
      <c r="D179" s="192"/>
      <c r="E179" s="217"/>
      <c r="F179" s="186">
        <f t="shared" si="6"/>
        <v>0</v>
      </c>
      <c r="G179" s="195"/>
      <c r="H179" s="196"/>
      <c r="I179" s="196"/>
    </row>
    <row r="180" spans="2:9" ht="15.75" customHeight="1" x14ac:dyDescent="0.35">
      <c r="B180" s="189"/>
      <c r="C180" s="96"/>
      <c r="D180" s="192"/>
      <c r="E180" s="217"/>
      <c r="F180" s="186">
        <f t="shared" si="6"/>
        <v>0</v>
      </c>
      <c r="G180" s="195"/>
      <c r="H180" s="196"/>
      <c r="I180" s="196"/>
    </row>
    <row r="181" spans="2:9" ht="15.75" customHeight="1" x14ac:dyDescent="0.35">
      <c r="B181" s="189"/>
      <c r="C181" s="96"/>
      <c r="D181" s="192"/>
      <c r="E181" s="217"/>
      <c r="F181" s="186">
        <f t="shared" si="6"/>
        <v>0</v>
      </c>
      <c r="G181" s="195"/>
      <c r="H181" s="196"/>
      <c r="I181" s="196"/>
    </row>
    <row r="182" spans="2:9" ht="15.75" customHeight="1" x14ac:dyDescent="0.35">
      <c r="B182" s="189"/>
      <c r="C182" s="96"/>
      <c r="D182" s="192"/>
      <c r="E182" s="217"/>
      <c r="F182" s="186">
        <f t="shared" si="6"/>
        <v>0</v>
      </c>
      <c r="G182" s="195"/>
      <c r="H182" s="196"/>
      <c r="I182" s="196"/>
    </row>
    <row r="183" spans="2:9" ht="15.75" customHeight="1" x14ac:dyDescent="0.35">
      <c r="B183" s="189"/>
      <c r="C183" s="96"/>
      <c r="D183" s="192"/>
      <c r="E183" s="217"/>
      <c r="F183" s="186">
        <f t="shared" si="6"/>
        <v>0</v>
      </c>
      <c r="G183" s="195"/>
      <c r="H183" s="196"/>
      <c r="I183" s="196"/>
    </row>
    <row r="184" spans="2:9" ht="15.75" customHeight="1" x14ac:dyDescent="0.35">
      <c r="B184" s="189"/>
      <c r="C184" s="96"/>
      <c r="D184" s="192"/>
      <c r="E184" s="217"/>
      <c r="F184" s="186">
        <f t="shared" si="6"/>
        <v>0</v>
      </c>
      <c r="G184" s="195"/>
      <c r="H184" s="196"/>
      <c r="I184" s="196"/>
    </row>
    <row r="185" spans="2:9" ht="15.75" customHeight="1" x14ac:dyDescent="0.35">
      <c r="B185" s="189"/>
      <c r="C185" s="96"/>
      <c r="D185" s="192"/>
      <c r="E185" s="217"/>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62" priority="1" stopIfTrue="1">
      <formula>$A$16=0</formula>
    </cfRule>
  </conditionalFormatting>
  <conditionalFormatting sqref="B29:C29">
    <cfRule type="expression" dxfId="61" priority="42">
      <formula>LEFT($C$29,3)="Let"</formula>
    </cfRule>
  </conditionalFormatting>
  <conditionalFormatting sqref="B33:C33 B36:F62">
    <cfRule type="expression" dxfId="60" priority="27">
      <formula>$A$33="nvt"</formula>
    </cfRule>
  </conditionalFormatting>
  <conditionalFormatting sqref="B65:C65 B68:G94">
    <cfRule type="expression" dxfId="59" priority="28">
      <formula>$A$65="nvt"</formula>
    </cfRule>
  </conditionalFormatting>
  <conditionalFormatting sqref="B97:C97 B100:G126">
    <cfRule type="expression" dxfId="58" priority="25">
      <formula>$A$97="nvt"</formula>
    </cfRule>
  </conditionalFormatting>
  <conditionalFormatting sqref="B129:C129">
    <cfRule type="expression" dxfId="57" priority="23">
      <formula>$A$129="nvt"</formula>
    </cfRule>
  </conditionalFormatting>
  <conditionalFormatting sqref="B132:C143">
    <cfRule type="expression" dxfId="56" priority="38">
      <formula>$A$129="nvt"</formula>
    </cfRule>
  </conditionalFormatting>
  <conditionalFormatting sqref="B146:C146">
    <cfRule type="expression" dxfId="55" priority="21">
      <formula>$A$146="nvt"</formula>
    </cfRule>
  </conditionalFormatting>
  <conditionalFormatting sqref="B162:C162">
    <cfRule type="expression" dxfId="54" priority="19">
      <formula>$A$162="nvt"</formula>
    </cfRule>
  </conditionalFormatting>
  <conditionalFormatting sqref="B196:C196">
    <cfRule type="expression" dxfId="53" priority="17">
      <formula>$A$196="nvt"</formula>
    </cfRule>
  </conditionalFormatting>
  <conditionalFormatting sqref="B214:C225">
    <cfRule type="expression" dxfId="52" priority="35">
      <formula>$A$211="nvt"</formula>
    </cfRule>
  </conditionalFormatting>
  <conditionalFormatting sqref="B228:C228 B231:F258">
    <cfRule type="expression" dxfId="51" priority="13">
      <formula>$A$228="nvt"</formula>
    </cfRule>
  </conditionalFormatting>
  <conditionalFormatting sqref="B261:C261 B264:G290">
    <cfRule type="expression" dxfId="50" priority="11">
      <formula>$A$261="nvt"</formula>
    </cfRule>
  </conditionalFormatting>
  <conditionalFormatting sqref="B17:D26">
    <cfRule type="expression" dxfId="49" priority="32">
      <formula>$A17=0</formula>
    </cfRule>
  </conditionalFormatting>
  <conditionalFormatting sqref="B211:E211">
    <cfRule type="expression" dxfId="48" priority="7">
      <formula>$A$211="nvt"</formula>
    </cfRule>
  </conditionalFormatting>
  <conditionalFormatting sqref="B149:I159">
    <cfRule type="expression" dxfId="47" priority="2">
      <formula>$A$146="nvt"</formula>
    </cfRule>
  </conditionalFormatting>
  <conditionalFormatting sqref="B165:I193">
    <cfRule type="expression" dxfId="46" priority="4">
      <formula>$A$162="nvt"</formula>
    </cfRule>
  </conditionalFormatting>
  <conditionalFormatting sqref="B199:I208">
    <cfRule type="expression" dxfId="45" priority="36">
      <formula>$A$196="nvt"</formula>
    </cfRule>
  </conditionalFormatting>
  <conditionalFormatting sqref="C309">
    <cfRule type="cellIs" dxfId="44" priority="31" operator="notEqual">
      <formula>"JA"</formula>
    </cfRule>
  </conditionalFormatting>
  <conditionalFormatting sqref="C332">
    <cfRule type="cellIs" dxfId="43" priority="9" operator="notEqual">
      <formula>"JA"</formula>
    </cfRule>
  </conditionalFormatting>
  <conditionalFormatting sqref="D305">
    <cfRule type="expression" dxfId="42" priority="6">
      <formula>C309&lt;&gt;"JA"</formula>
    </cfRule>
  </conditionalFormatting>
  <dataValidations count="5">
    <dataValidation type="list" allowBlank="1" showInputMessage="1" showErrorMessage="1" sqref="B69:B93 B232:B257 B101:B125 B150:B158 B37:B61 B200:B207 B166:B192 B265:B289" xr:uid="{BB65F8CA-0934-4DC9-B68B-C95AE84A61C8}">
      <formula1>K_Werkpakket</formula1>
    </dataValidation>
    <dataValidation type="list" allowBlank="1" showInputMessage="1" showErrorMessage="1" sqref="C6" xr:uid="{4E3EF2FF-A628-4D85-9A14-C419351CEDC1}">
      <formula1>K_Type</formula1>
    </dataValidation>
    <dataValidation type="list" allowBlank="1" showInputMessage="1" showErrorMessage="1" sqref="C7" xr:uid="{A422AF23-CFFD-458E-8E79-DF24DD2D3BD0}">
      <formula1>K_Omvang</formula1>
    </dataValidation>
    <dataValidation type="list" allowBlank="1" showInputMessage="1" showErrorMessage="1" sqref="C318:C327" xr:uid="{6BAA0F17-D249-4B55-BD5B-963F57EB2485}">
      <formula1>K_Staatssteunartikel</formula1>
    </dataValidation>
    <dataValidation type="list" allowBlank="1" showInputMessage="1" showErrorMessage="1" sqref="C195" xr:uid="{7CACE17D-1FC0-4744-B130-8D876F9D456B}">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550F-8419-4825-8B65-E331612898BE}">
  <sheetPr codeName="Sheet24">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140</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41" priority="1" stopIfTrue="1">
      <formula>$A$16=0</formula>
    </cfRule>
  </conditionalFormatting>
  <conditionalFormatting sqref="B29:C29">
    <cfRule type="expression" dxfId="40" priority="42">
      <formula>LEFT($C$29,3)="Let"</formula>
    </cfRule>
  </conditionalFormatting>
  <conditionalFormatting sqref="B33:C33 B36:F62">
    <cfRule type="expression" dxfId="39" priority="27">
      <formula>$A$33="nvt"</formula>
    </cfRule>
  </conditionalFormatting>
  <conditionalFormatting sqref="B65:C65 B68:G94">
    <cfRule type="expression" dxfId="38" priority="28">
      <formula>$A$65="nvt"</formula>
    </cfRule>
  </conditionalFormatting>
  <conditionalFormatting sqref="B97:C97 B100:G126">
    <cfRule type="expression" dxfId="37" priority="25">
      <formula>$A$97="nvt"</formula>
    </cfRule>
  </conditionalFormatting>
  <conditionalFormatting sqref="B129:C129">
    <cfRule type="expression" dxfId="36" priority="23">
      <formula>$A$129="nvt"</formula>
    </cfRule>
  </conditionalFormatting>
  <conditionalFormatting sqref="B132:C143">
    <cfRule type="expression" dxfId="35" priority="38">
      <formula>$A$129="nvt"</formula>
    </cfRule>
  </conditionalFormatting>
  <conditionalFormatting sqref="B146:C146">
    <cfRule type="expression" dxfId="34" priority="21">
      <formula>$A$146="nvt"</formula>
    </cfRule>
  </conditionalFormatting>
  <conditionalFormatting sqref="B162:C162">
    <cfRule type="expression" dxfId="33" priority="19">
      <formula>$A$162="nvt"</formula>
    </cfRule>
  </conditionalFormatting>
  <conditionalFormatting sqref="B196:C196">
    <cfRule type="expression" dxfId="32" priority="17">
      <formula>$A$196="nvt"</formula>
    </cfRule>
  </conditionalFormatting>
  <conditionalFormatting sqref="B214:C225">
    <cfRule type="expression" dxfId="31" priority="35">
      <formula>$A$211="nvt"</formula>
    </cfRule>
  </conditionalFormatting>
  <conditionalFormatting sqref="B228:C228 B231:F258">
    <cfRule type="expression" dxfId="30" priority="13">
      <formula>$A$228="nvt"</formula>
    </cfRule>
  </conditionalFormatting>
  <conditionalFormatting sqref="B261:C261 B264:G290">
    <cfRule type="expression" dxfId="29" priority="11">
      <formula>$A$261="nvt"</formula>
    </cfRule>
  </conditionalFormatting>
  <conditionalFormatting sqref="B17:D26">
    <cfRule type="expression" dxfId="28" priority="32">
      <formula>$A17=0</formula>
    </cfRule>
  </conditionalFormatting>
  <conditionalFormatting sqref="B211:E211">
    <cfRule type="expression" dxfId="27" priority="7">
      <formula>$A$211="nvt"</formula>
    </cfRule>
  </conditionalFormatting>
  <conditionalFormatting sqref="B149:I159">
    <cfRule type="expression" dxfId="26" priority="2">
      <formula>$A$146="nvt"</formula>
    </cfRule>
  </conditionalFormatting>
  <conditionalFormatting sqref="B165:I193">
    <cfRule type="expression" dxfId="25" priority="4">
      <formula>$A$162="nvt"</formula>
    </cfRule>
  </conditionalFormatting>
  <conditionalFormatting sqref="B199:I208">
    <cfRule type="expression" dxfId="24" priority="36">
      <formula>$A$196="nvt"</formula>
    </cfRule>
  </conditionalFormatting>
  <conditionalFormatting sqref="C309">
    <cfRule type="cellIs" dxfId="23" priority="31" operator="notEqual">
      <formula>"JA"</formula>
    </cfRule>
  </conditionalFormatting>
  <conditionalFormatting sqref="C332">
    <cfRule type="cellIs" dxfId="22" priority="9" operator="notEqual">
      <formula>"JA"</formula>
    </cfRule>
  </conditionalFormatting>
  <conditionalFormatting sqref="D305">
    <cfRule type="expression" dxfId="21" priority="6">
      <formula>C309&lt;&gt;"JA"</formula>
    </cfRule>
  </conditionalFormatting>
  <dataValidations count="5">
    <dataValidation type="list" allowBlank="1" showInputMessage="1" showErrorMessage="1" sqref="C195" xr:uid="{21C3D380-ADB5-4D65-BAA6-4585EC3C0A59}">
      <formula1>#REF!</formula1>
    </dataValidation>
    <dataValidation type="list" allowBlank="1" showInputMessage="1" showErrorMessage="1" sqref="C318:C327" xr:uid="{27998EFF-163D-4088-91B8-F5A1FB08904A}">
      <formula1>K_Staatssteunartikel</formula1>
    </dataValidation>
    <dataValidation type="list" allowBlank="1" showInputMessage="1" showErrorMessage="1" sqref="C7" xr:uid="{6AF118C9-7DF6-4C06-9DD5-03C948C262CF}">
      <formula1>K_Omvang</formula1>
    </dataValidation>
    <dataValidation type="list" allowBlank="1" showInputMessage="1" showErrorMessage="1" sqref="C6" xr:uid="{0ADBDA58-E96C-4186-86D5-75C84F5D9BEF}">
      <formula1>K_Type</formula1>
    </dataValidation>
    <dataValidation type="list" allowBlank="1" showInputMessage="1" showErrorMessage="1" sqref="B69:B93 B232:B257 B101:B125 B150:B158 B37:B61 B200:B207 B166:B192 B265:B289" xr:uid="{9E8E3003-E4A4-4A44-900F-6B1CFABA9BF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81AD-EEA3-495B-B188-D192A5DDEC1B}">
  <sheetPr codeName="Sheet25">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141</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20" priority="1" stopIfTrue="1">
      <formula>$A$16=0</formula>
    </cfRule>
  </conditionalFormatting>
  <conditionalFormatting sqref="B29:C29">
    <cfRule type="expression" dxfId="19" priority="42">
      <formula>LEFT($C$29,3)="Let"</formula>
    </cfRule>
  </conditionalFormatting>
  <conditionalFormatting sqref="B33:C33 B36:F62">
    <cfRule type="expression" dxfId="18" priority="27">
      <formula>$A$33="nvt"</formula>
    </cfRule>
  </conditionalFormatting>
  <conditionalFormatting sqref="B65:C65 B68:G94">
    <cfRule type="expression" dxfId="17" priority="28">
      <formula>$A$65="nvt"</formula>
    </cfRule>
  </conditionalFormatting>
  <conditionalFormatting sqref="B97:C97 B100:G126">
    <cfRule type="expression" dxfId="16" priority="25">
      <formula>$A$97="nvt"</formula>
    </cfRule>
  </conditionalFormatting>
  <conditionalFormatting sqref="B129:C129">
    <cfRule type="expression" dxfId="15" priority="23">
      <formula>$A$129="nvt"</formula>
    </cfRule>
  </conditionalFormatting>
  <conditionalFormatting sqref="B132:C143">
    <cfRule type="expression" dxfId="14" priority="38">
      <formula>$A$129="nvt"</formula>
    </cfRule>
  </conditionalFormatting>
  <conditionalFormatting sqref="B146:C146">
    <cfRule type="expression" dxfId="13" priority="21">
      <formula>$A$146="nvt"</formula>
    </cfRule>
  </conditionalFormatting>
  <conditionalFormatting sqref="B162:C162">
    <cfRule type="expression" dxfId="12" priority="19">
      <formula>$A$162="nvt"</formula>
    </cfRule>
  </conditionalFormatting>
  <conditionalFormatting sqref="B196:C196">
    <cfRule type="expression" dxfId="11" priority="17">
      <formula>$A$196="nvt"</formula>
    </cfRule>
  </conditionalFormatting>
  <conditionalFormatting sqref="B214:C225">
    <cfRule type="expression" dxfId="10" priority="35">
      <formula>$A$211="nvt"</formula>
    </cfRule>
  </conditionalFormatting>
  <conditionalFormatting sqref="B228:C228 B231:F258">
    <cfRule type="expression" dxfId="9" priority="13">
      <formula>$A$228="nvt"</formula>
    </cfRule>
  </conditionalFormatting>
  <conditionalFormatting sqref="B261:C261 B264:G290">
    <cfRule type="expression" dxfId="8" priority="11">
      <formula>$A$261="nvt"</formula>
    </cfRule>
  </conditionalFormatting>
  <conditionalFormatting sqref="B17:D26">
    <cfRule type="expression" dxfId="7" priority="32">
      <formula>$A17=0</formula>
    </cfRule>
  </conditionalFormatting>
  <conditionalFormatting sqref="B211:E211">
    <cfRule type="expression" dxfId="6" priority="7">
      <formula>$A$211="nvt"</formula>
    </cfRule>
  </conditionalFormatting>
  <conditionalFormatting sqref="B149:I159">
    <cfRule type="expression" dxfId="5" priority="2">
      <formula>$A$146="nvt"</formula>
    </cfRule>
  </conditionalFormatting>
  <conditionalFormatting sqref="B165:I193">
    <cfRule type="expression" dxfId="4" priority="4">
      <formula>$A$162="nvt"</formula>
    </cfRule>
  </conditionalFormatting>
  <conditionalFormatting sqref="B199:I208">
    <cfRule type="expression" dxfId="3" priority="36">
      <formula>$A$196="nvt"</formula>
    </cfRule>
  </conditionalFormatting>
  <conditionalFormatting sqref="C309">
    <cfRule type="cellIs" dxfId="2" priority="31" operator="notEqual">
      <formula>"JA"</formula>
    </cfRule>
  </conditionalFormatting>
  <conditionalFormatting sqref="C332">
    <cfRule type="cellIs" dxfId="1" priority="9" operator="notEqual">
      <formula>"JA"</formula>
    </cfRule>
  </conditionalFormatting>
  <conditionalFormatting sqref="D305">
    <cfRule type="expression" dxfId="0" priority="6">
      <formula>C309&lt;&gt;"JA"</formula>
    </cfRule>
  </conditionalFormatting>
  <dataValidations count="5">
    <dataValidation type="list" allowBlank="1" showInputMessage="1" showErrorMessage="1" sqref="B69:B93 B232:B257 B101:B125 B150:B158 B37:B61 B200:B207 B166:B192 B265:B289" xr:uid="{89B4FCAA-5AB6-426B-822A-A0B6B897C211}">
      <formula1>K_Werkpakket</formula1>
    </dataValidation>
    <dataValidation type="list" allowBlank="1" showInputMessage="1" showErrorMessage="1" sqref="C6" xr:uid="{0BE97C6D-01DB-43A4-93B2-AFAA496743E6}">
      <formula1>K_Type</formula1>
    </dataValidation>
    <dataValidation type="list" allowBlank="1" showInputMessage="1" showErrorMessage="1" sqref="C7" xr:uid="{0E2E3E71-4C9E-4061-976D-10CB8E501E67}">
      <formula1>K_Omvang</formula1>
    </dataValidation>
    <dataValidation type="list" allowBlank="1" showInputMessage="1" showErrorMessage="1" sqref="C318:C327" xr:uid="{B3C407B0-9DE1-4F33-A2A5-6198B374AE86}">
      <formula1>K_Staatssteunartikel</formula1>
    </dataValidation>
    <dataValidation type="list" allowBlank="1" showInputMessage="1" showErrorMessage="1" sqref="C195" xr:uid="{367538C3-99F3-4E87-82FF-48490B3A3D9D}">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1695-4F89-4FB1-B3E8-5D97F0058143}">
  <sheetPr codeName="Sheet26">
    <tabColor rgb="FF002060"/>
  </sheetPr>
  <dimension ref="A1:X20"/>
  <sheetViews>
    <sheetView showGridLines="0" workbookViewId="0"/>
  </sheetViews>
  <sheetFormatPr defaultColWidth="8.81640625" defaultRowHeight="14.5" x14ac:dyDescent="0.35"/>
  <cols>
    <col min="1" max="1" width="49.26953125" bestFit="1" customWidth="1"/>
    <col min="2" max="2" width="5.7265625" customWidth="1"/>
    <col min="3" max="3" width="20.7265625" customWidth="1"/>
    <col min="4" max="4" width="6.453125" customWidth="1"/>
    <col min="5" max="5" width="28.453125" bestFit="1" customWidth="1"/>
    <col min="7" max="7" width="46.26953125" bestFit="1" customWidth="1"/>
    <col min="8" max="8" width="52.1796875" customWidth="1"/>
    <col min="9" max="10" width="7.453125" customWidth="1"/>
    <col min="11" max="11" width="23.81640625" customWidth="1"/>
    <col min="12" max="12" width="24.453125" customWidth="1"/>
    <col min="13" max="13" width="25.453125" customWidth="1"/>
    <col min="14" max="14" width="21.453125" customWidth="1"/>
    <col min="15" max="15" width="23.81640625" bestFit="1" customWidth="1"/>
    <col min="16" max="16" width="27.1796875" customWidth="1"/>
    <col min="18" max="18" width="88.1796875" bestFit="1" customWidth="1"/>
    <col min="19" max="19" width="46" customWidth="1"/>
    <col min="20" max="20" width="8.26953125" bestFit="1" customWidth="1"/>
    <col min="21" max="21" width="3.7265625" customWidth="1"/>
    <col min="22" max="22" width="26.1796875" customWidth="1"/>
    <col min="23" max="23" width="4.81640625" customWidth="1"/>
    <col min="24" max="24" width="30.453125" bestFit="1" customWidth="1"/>
  </cols>
  <sheetData>
    <row r="1" spans="1:24" x14ac:dyDescent="0.35">
      <c r="A1" t="s">
        <v>142</v>
      </c>
      <c r="C1" t="s">
        <v>143</v>
      </c>
      <c r="E1" t="s">
        <v>144</v>
      </c>
      <c r="G1" t="s">
        <v>86</v>
      </c>
      <c r="H1" t="s">
        <v>3</v>
      </c>
      <c r="I1" t="s">
        <v>145</v>
      </c>
      <c r="K1" t="s">
        <v>146</v>
      </c>
      <c r="L1" t="s">
        <v>147</v>
      </c>
      <c r="M1" t="s">
        <v>148</v>
      </c>
      <c r="N1" t="s">
        <v>149</v>
      </c>
      <c r="O1" t="s">
        <v>150</v>
      </c>
      <c r="P1" t="s">
        <v>151</v>
      </c>
      <c r="R1" t="s">
        <v>152</v>
      </c>
      <c r="S1" t="s">
        <v>153</v>
      </c>
      <c r="T1" t="s">
        <v>154</v>
      </c>
      <c r="V1" t="s">
        <v>78</v>
      </c>
      <c r="X1" t="s">
        <v>155</v>
      </c>
    </row>
    <row r="2" spans="1:24" x14ac:dyDescent="0.35">
      <c r="A2" t="s">
        <v>156</v>
      </c>
      <c r="C2" t="s">
        <v>157</v>
      </c>
      <c r="E2" t="s">
        <v>158</v>
      </c>
      <c r="G2" t="s">
        <v>5</v>
      </c>
      <c r="H2" t="s">
        <v>159</v>
      </c>
      <c r="I2">
        <v>1</v>
      </c>
      <c r="K2" s="169" t="str">
        <f>Alle_Kostensoorten[[#This Row],[Kostensoorten]]</f>
        <v>Uurtarief € 60</v>
      </c>
      <c r="L2" s="169" t="str">
        <f>Alle_Kostensoorten[[#This Row],[Kostensoorten]]</f>
        <v>Uurtarief € 60</v>
      </c>
      <c r="M2" s="1"/>
      <c r="N2" s="1"/>
      <c r="O2" s="1"/>
      <c r="P2" s="1"/>
      <c r="R2" t="s">
        <v>160</v>
      </c>
      <c r="S2" s="170"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1: Alle partners begroten de kostensoorten onder loonkosten en/of overige kosten als aparte kostensoorten'.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2" s="119" t="s">
        <v>146</v>
      </c>
      <c r="V2">
        <v>1</v>
      </c>
      <c r="X2" s="172" t="str">
        <f>IF(AND(Projectinformatie!B10="",Projectinformatie!C10="")," ",CONCATENATE(Projectinformatie!B10," - ",Projectinformatie!C10))</f>
        <v xml:space="preserve"> </v>
      </c>
    </row>
    <row r="3" spans="1:24" x14ac:dyDescent="0.35">
      <c r="A3" t="s">
        <v>161</v>
      </c>
      <c r="C3" t="s">
        <v>162</v>
      </c>
      <c r="E3" t="s">
        <v>163</v>
      </c>
      <c r="G3" t="s">
        <v>7</v>
      </c>
      <c r="H3" t="s">
        <v>164</v>
      </c>
      <c r="I3">
        <v>2</v>
      </c>
      <c r="K3" s="169" t="str">
        <f>Alle_Kostensoorten[[#This Row],[Kostensoorten]]</f>
        <v>Maandbedrag € 8.600</v>
      </c>
      <c r="L3" s="169" t="str">
        <f>Alle_Kostensoorten[[#This Row],[Kostensoorten]]</f>
        <v>Maandbedrag € 8.600</v>
      </c>
      <c r="M3" s="1"/>
      <c r="N3" s="1"/>
      <c r="O3" s="1"/>
      <c r="P3" s="1"/>
      <c r="R3" t="s">
        <v>165</v>
      </c>
      <c r="S3" s="170"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2: Alle partners begroten de loonkosten als forfait van 23% over de overige directe 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3" s="119" t="s">
        <v>148</v>
      </c>
      <c r="V3">
        <v>2</v>
      </c>
      <c r="X3" s="172" t="str">
        <f>IF(AND(Projectinformatie!B11="",Projectinformatie!C11="")," ",CONCATENATE(Projectinformatie!B11," - ",Projectinformatie!C11))</f>
        <v xml:space="preserve"> </v>
      </c>
    </row>
    <row r="4" spans="1:24" x14ac:dyDescent="0.35">
      <c r="A4" t="s">
        <v>166</v>
      </c>
      <c r="C4" t="s">
        <v>167</v>
      </c>
      <c r="E4" t="s">
        <v>168</v>
      </c>
      <c r="G4" t="s">
        <v>9</v>
      </c>
      <c r="H4" t="s">
        <v>169</v>
      </c>
      <c r="I4">
        <v>3</v>
      </c>
      <c r="K4" s="1"/>
      <c r="L4" s="169" t="str">
        <f>Alle_Kostensoorten[[#This Row],[Kostensoorten]]</f>
        <v>IKS voor kennisinstellingen</v>
      </c>
      <c r="M4" s="1"/>
      <c r="N4" s="1"/>
      <c r="O4" s="1"/>
      <c r="P4" s="169" t="str">
        <f>Alle_Kostensoorten[[#This Row],[Kostensoorten]]</f>
        <v>IKS voor kennisinstellingen</v>
      </c>
      <c r="R4" t="s">
        <v>170</v>
      </c>
      <c r="S4" s="170"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3: Alle partners begroten alle projectkosten via een all-in uurtarief of maandbedrag'.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4" s="119" t="s">
        <v>150</v>
      </c>
      <c r="V4">
        <v>3</v>
      </c>
      <c r="X4" s="172" t="str">
        <f>IF(AND(Projectinformatie!B12="",Projectinformatie!C12="")," ",CONCATENATE(Projectinformatie!B12," - ",Projectinformatie!C12))</f>
        <v xml:space="preserve"> </v>
      </c>
    </row>
    <row r="5" spans="1:24" x14ac:dyDescent="0.35">
      <c r="A5" t="s">
        <v>171</v>
      </c>
      <c r="C5" t="s">
        <v>172</v>
      </c>
      <c r="E5" t="s">
        <v>173</v>
      </c>
      <c r="G5" t="s">
        <v>11</v>
      </c>
      <c r="H5" t="s">
        <v>174</v>
      </c>
      <c r="I5">
        <v>4</v>
      </c>
      <c r="M5" s="171" t="str">
        <f>Alle_Kostensoorten[[#This Row],[Kostensoorten]]</f>
        <v>Forfait 23% over overige directe kosten</v>
      </c>
      <c r="N5" s="171" t="str">
        <f>Alle_Kostensoorten[[#This Row],[Kostensoorten]]</f>
        <v>Forfait 23% over overige directe kosten</v>
      </c>
      <c r="V5">
        <v>4</v>
      </c>
      <c r="X5" s="172" t="str">
        <f>IF(AND(Projectinformatie!B13="",Projectinformatie!C13="")," ",CONCATENATE(Projectinformatie!B13," - ",Projectinformatie!C13))</f>
        <v xml:space="preserve"> </v>
      </c>
    </row>
    <row r="6" spans="1:24" x14ac:dyDescent="0.35">
      <c r="A6" t="s">
        <v>175</v>
      </c>
      <c r="C6" t="s">
        <v>176</v>
      </c>
      <c r="G6" t="s">
        <v>14</v>
      </c>
      <c r="H6" t="s">
        <v>177</v>
      </c>
      <c r="I6">
        <v>5</v>
      </c>
      <c r="K6" s="171" t="str">
        <f>Alle_Kostensoorten[[#This Row],[Kostensoorten]]</f>
        <v>Afschrijvingskosten</v>
      </c>
      <c r="L6" s="171" t="str">
        <f>Alle_Kostensoorten[[#This Row],[Kostensoorten]]</f>
        <v>Afschrijvingskosten</v>
      </c>
      <c r="M6" s="171" t="str">
        <f>Alle_Kostensoorten[[#This Row],[Kostensoorten]]</f>
        <v>Afschrijvingskosten</v>
      </c>
      <c r="N6" s="171" t="str">
        <f>Alle_Kostensoorten[[#This Row],[Kostensoorten]]</f>
        <v>Afschrijvingskosten</v>
      </c>
      <c r="V6">
        <v>5</v>
      </c>
      <c r="X6" s="172" t="str">
        <f>IF(AND(Projectinformatie!B14="",Projectinformatie!C14="")," ",CONCATENATE(Projectinformatie!B14," - ",Projectinformatie!C14))</f>
        <v xml:space="preserve"> </v>
      </c>
    </row>
    <row r="7" spans="1:24" x14ac:dyDescent="0.35">
      <c r="A7" t="s">
        <v>178</v>
      </c>
      <c r="G7" t="s">
        <v>16</v>
      </c>
      <c r="H7" t="s">
        <v>177</v>
      </c>
      <c r="I7">
        <v>6</v>
      </c>
      <c r="K7" s="171" t="str">
        <f>Alle_Kostensoorten[[#This Row],[Kostensoorten]]</f>
        <v>Bijdragen in natura</v>
      </c>
      <c r="L7" s="171" t="str">
        <f>Alle_Kostensoorten[[#This Row],[Kostensoorten]]</f>
        <v>Bijdragen in natura</v>
      </c>
      <c r="M7" s="171" t="str">
        <f>Alle_Kostensoorten[[#This Row],[Kostensoorten]]</f>
        <v>Bijdragen in natura</v>
      </c>
      <c r="N7" s="171" t="str">
        <f>Alle_Kostensoorten[[#This Row],[Kostensoorten]]</f>
        <v>Bijdragen in natura</v>
      </c>
      <c r="V7">
        <v>6</v>
      </c>
      <c r="X7" s="172" t="str">
        <f>IF(AND(Projectinformatie!B15="",Projectinformatie!C15="")," ",CONCATENATE(Projectinformatie!B15," - ",Projectinformatie!C15))</f>
        <v xml:space="preserve"> </v>
      </c>
    </row>
    <row r="8" spans="1:24" x14ac:dyDescent="0.35">
      <c r="A8" t="s">
        <v>179</v>
      </c>
      <c r="G8" t="s">
        <v>18</v>
      </c>
      <c r="H8" t="s">
        <v>177</v>
      </c>
      <c r="I8">
        <v>7</v>
      </c>
      <c r="K8" s="171" t="str">
        <f>Alle_Kostensoorten[[#This Row],[Kostensoorten]]</f>
        <v>Overige kosten derden</v>
      </c>
      <c r="L8" s="171" t="str">
        <f>Alle_Kostensoorten[[#This Row],[Kostensoorten]]</f>
        <v>Overige kosten derden</v>
      </c>
      <c r="M8" s="171" t="str">
        <f>Alle_Kostensoorten[[#This Row],[Kostensoorten]]</f>
        <v>Overige kosten derden</v>
      </c>
      <c r="N8" s="171" t="str">
        <f>Alle_Kostensoorten[[#This Row],[Kostensoorten]]</f>
        <v>Overige kosten derden</v>
      </c>
      <c r="V8">
        <v>7</v>
      </c>
      <c r="X8" s="172" t="str">
        <f>IF(AND(Projectinformatie!B16="",Projectinformatie!C16="")," ",CONCATENATE(Projectinformatie!B16," - ",Projectinformatie!C16))</f>
        <v xml:space="preserve"> </v>
      </c>
    </row>
    <row r="9" spans="1:24" x14ac:dyDescent="0.35">
      <c r="A9" t="s">
        <v>180</v>
      </c>
      <c r="G9" t="s">
        <v>20</v>
      </c>
      <c r="H9" t="s">
        <v>181</v>
      </c>
      <c r="I9">
        <v>8</v>
      </c>
      <c r="K9" s="171" t="str">
        <f>Alle_Kostensoorten[[#This Row],[Kostensoorten]]</f>
        <v>Forfait kleine uitgaven &lt; € 250 (1% Overige kosten derden)</v>
      </c>
      <c r="L9" s="171" t="str">
        <f>Alle_Kostensoorten[[#This Row],[Kostensoorten]]</f>
        <v>Forfait kleine uitgaven &lt; € 250 (1% Overige kosten derden)</v>
      </c>
      <c r="M9" s="171" t="str">
        <f>Alle_Kostensoorten[[#This Row],[Kostensoorten]]</f>
        <v>Forfait kleine uitgaven &lt; € 250 (1% Overige kosten derden)</v>
      </c>
      <c r="N9" s="171" t="str">
        <f>Alle_Kostensoorten[[#This Row],[Kostensoorten]]</f>
        <v>Forfait kleine uitgaven &lt; € 250 (1% Overige kosten derden)</v>
      </c>
      <c r="V9">
        <v>8</v>
      </c>
      <c r="X9" s="172" t="str">
        <f>IF(AND(Projectinformatie!B17="",Projectinformatie!C17="")," ",CONCATENATE(Projectinformatie!B17," - ",Projectinformatie!C17))</f>
        <v xml:space="preserve"> </v>
      </c>
    </row>
    <row r="10" spans="1:24" x14ac:dyDescent="0.35">
      <c r="A10" t="s">
        <v>182</v>
      </c>
      <c r="G10" t="s">
        <v>23</v>
      </c>
      <c r="H10" t="s">
        <v>159</v>
      </c>
      <c r="I10">
        <v>9</v>
      </c>
      <c r="O10" s="171" t="str">
        <f>Alle_Kostensoorten[[#This Row],[Kostensoorten]]</f>
        <v>Uurtarief € 73</v>
      </c>
      <c r="P10" s="171" t="str">
        <f>Alle_Kostensoorten[[#This Row],[Kostensoorten]]</f>
        <v>Uurtarief € 73</v>
      </c>
      <c r="V10">
        <v>9</v>
      </c>
      <c r="X10" s="172" t="str">
        <f>IF(AND(Projectinformatie!B18="",Projectinformatie!C18="")," ",CONCATENATE(Projectinformatie!B18," - ",Projectinformatie!C18))</f>
        <v xml:space="preserve"> </v>
      </c>
    </row>
    <row r="11" spans="1:24" x14ac:dyDescent="0.35">
      <c r="A11" t="s">
        <v>183</v>
      </c>
      <c r="G11" t="s">
        <v>25</v>
      </c>
      <c r="H11" t="s">
        <v>164</v>
      </c>
      <c r="I11">
        <v>10</v>
      </c>
      <c r="O11" s="171" t="str">
        <f>Alle_Kostensoorten[[#This Row],[Kostensoorten]]</f>
        <v>Maandbedrag € 10.400</v>
      </c>
      <c r="P11" s="171" t="str">
        <f>Alle_Kostensoorten[[#This Row],[Kostensoorten]]</f>
        <v>Maandbedrag € 10.400</v>
      </c>
      <c r="V11">
        <v>10</v>
      </c>
      <c r="X11" s="172" t="str">
        <f>IF(AND(Projectinformatie!B19="",Projectinformatie!C19="")," ",CONCATENATE(Projectinformatie!B19," - ",Projectinformatie!C19))</f>
        <v xml:space="preserve"> </v>
      </c>
    </row>
    <row r="12" spans="1:24" x14ac:dyDescent="0.35">
      <c r="A12" t="s">
        <v>184</v>
      </c>
      <c r="G12" t="s">
        <v>185</v>
      </c>
      <c r="H12" t="s">
        <v>186</v>
      </c>
      <c r="I12">
        <v>11</v>
      </c>
    </row>
    <row r="13" spans="1:24" x14ac:dyDescent="0.35">
      <c r="A13" t="s">
        <v>187</v>
      </c>
    </row>
    <row r="14" spans="1:24" x14ac:dyDescent="0.35">
      <c r="A14" t="s">
        <v>188</v>
      </c>
    </row>
    <row r="15" spans="1:24" x14ac:dyDescent="0.35">
      <c r="A15" t="s">
        <v>189</v>
      </c>
    </row>
    <row r="16" spans="1:24" x14ac:dyDescent="0.35">
      <c r="A16" t="s">
        <v>190</v>
      </c>
    </row>
    <row r="17" spans="1:1" x14ac:dyDescent="0.35">
      <c r="A17" t="s">
        <v>191</v>
      </c>
    </row>
    <row r="18" spans="1:1" x14ac:dyDescent="0.35">
      <c r="A18" t="s">
        <v>192</v>
      </c>
    </row>
    <row r="19" spans="1:1" x14ac:dyDescent="0.35">
      <c r="A19" s="168" t="s">
        <v>193</v>
      </c>
    </row>
    <row r="20" spans="1:1" x14ac:dyDescent="0.35">
      <c r="A20" t="s">
        <v>194</v>
      </c>
    </row>
  </sheetData>
  <sheetProtection sheet="1" objects="1" scenarios="1"/>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0F1F-F27E-4BF8-BF1E-CCDAA0840378}">
  <sheetPr codeName="Sheet3">
    <tabColor rgb="FF0070C0"/>
    <pageSetUpPr fitToPage="1"/>
  </sheetPr>
  <dimension ref="B2:W44"/>
  <sheetViews>
    <sheetView showGridLines="0" workbookViewId="0">
      <selection activeCell="D26" sqref="D26"/>
    </sheetView>
  </sheetViews>
  <sheetFormatPr defaultColWidth="9.1796875" defaultRowHeight="14.5" x14ac:dyDescent="0.35"/>
  <cols>
    <col min="1" max="1" width="2.453125" customWidth="1"/>
    <col min="2" max="2" width="43.1796875" customWidth="1"/>
    <col min="3" max="3" width="18.81640625" customWidth="1"/>
    <col min="4" max="4" width="17.81640625" customWidth="1"/>
    <col min="5" max="18" width="18.1796875" customWidth="1"/>
    <col min="19" max="23" width="17.26953125" bestFit="1" customWidth="1"/>
  </cols>
  <sheetData>
    <row r="2" spans="2:23" ht="21" thickBot="1" x14ac:dyDescent="0.5">
      <c r="B2" s="48" t="s">
        <v>57</v>
      </c>
      <c r="C2" s="3"/>
      <c r="D2" s="252" t="s">
        <v>28</v>
      </c>
      <c r="E2" s="252"/>
      <c r="F2" s="252"/>
      <c r="G2" s="252"/>
      <c r="H2" s="252"/>
    </row>
    <row r="3" spans="2:23" ht="15" thickTop="1" x14ac:dyDescent="0.35"/>
    <row r="4" spans="2:23" ht="15" thickBot="1" x14ac:dyDescent="0.4">
      <c r="B4" s="49"/>
      <c r="C4" s="49" t="s">
        <v>58</v>
      </c>
      <c r="D4" s="44" t="s">
        <v>30</v>
      </c>
      <c r="E4" s="44" t="s">
        <v>31</v>
      </c>
      <c r="F4" s="44" t="s">
        <v>32</v>
      </c>
      <c r="G4" s="44" t="s">
        <v>33</v>
      </c>
      <c r="H4" s="44" t="s">
        <v>34</v>
      </c>
      <c r="I4" s="44" t="s">
        <v>35</v>
      </c>
      <c r="J4" s="44" t="s">
        <v>36</v>
      </c>
      <c r="K4" s="44" t="s">
        <v>37</v>
      </c>
      <c r="L4" s="44" t="s">
        <v>38</v>
      </c>
      <c r="M4" s="44" t="s">
        <v>39</v>
      </c>
      <c r="N4" s="44" t="s">
        <v>40</v>
      </c>
      <c r="O4" s="44" t="s">
        <v>41</v>
      </c>
      <c r="P4" s="44" t="s">
        <v>42</v>
      </c>
      <c r="Q4" s="44" t="s">
        <v>43</v>
      </c>
      <c r="R4" s="44" t="s">
        <v>44</v>
      </c>
      <c r="S4" s="44" t="s">
        <v>45</v>
      </c>
      <c r="T4" s="44" t="s">
        <v>46</v>
      </c>
      <c r="U4" s="44" t="s">
        <v>47</v>
      </c>
      <c r="V4" s="44" t="s">
        <v>48</v>
      </c>
      <c r="W4" s="44" t="s">
        <v>49</v>
      </c>
    </row>
    <row r="5" spans="2:23" ht="15.5" thickTop="1" thickBot="1" x14ac:dyDescent="0.4">
      <c r="B5" s="49" t="s">
        <v>59</v>
      </c>
      <c r="C5" s="49"/>
      <c r="D5" s="167" t="str">
        <f>IFERROR(IF(Penvoerder!$C$2="","",Penvoerder!$C$2),"")</f>
        <v/>
      </c>
      <c r="E5" s="167" t="str">
        <f>IFERROR(IF('PP2'!$C$2="","",'PP2'!$C$2),"")</f>
        <v/>
      </c>
      <c r="F5" s="167" t="str">
        <f>IFERROR(IF('PP3'!$C$2="","",'PP3'!$C$2),"")</f>
        <v/>
      </c>
      <c r="G5" s="167" t="str">
        <f>IFERROR(IF('PP4'!$C$2="","",'PP4'!$C$2),"")</f>
        <v/>
      </c>
      <c r="H5" s="167" t="str">
        <f>IFERROR(IF('PP5'!$C$2="","",'PP5'!$C$2),"")</f>
        <v/>
      </c>
      <c r="I5" s="167" t="str">
        <f>IFERROR(IF('PP6'!$C$2="","",'PP6'!$C$2),"")</f>
        <v/>
      </c>
      <c r="J5" s="167" t="str">
        <f>IFERROR(IF('PP7'!$C$2="","",'PP7'!$C$2),"")</f>
        <v/>
      </c>
      <c r="K5" s="167" t="str">
        <f>IFERROR(IF('PP8'!$C$2="","",'PP8'!$C$2),"")</f>
        <v/>
      </c>
      <c r="L5" s="167" t="str">
        <f>IFERROR(IF('PP9'!$C$2="","",'PP9'!$C$2),"")</f>
        <v/>
      </c>
      <c r="M5" s="167" t="str">
        <f>IFERROR(IF('PP10'!$C$2="","",'PP10'!$C$2),"")</f>
        <v/>
      </c>
      <c r="N5" s="167" t="str">
        <f>IFERROR(IF('PP11'!$C$2="","",'PP11'!$C$2),"")</f>
        <v/>
      </c>
      <c r="O5" s="167" t="str">
        <f>IFERROR(IF('PP12'!$C$2="","",'PP12'!$C$2),"")</f>
        <v/>
      </c>
      <c r="P5" s="167" t="str">
        <f>IFERROR(IF('PP13'!$C$2="","",'PP13'!$C$2),"")</f>
        <v/>
      </c>
      <c r="Q5" s="167" t="str">
        <f>IFERROR(IF('PP14'!$C$2="","",'PP14'!$C$2),"")</f>
        <v/>
      </c>
      <c r="R5" s="167" t="str">
        <f>IFERROR(IF('PP15'!$C$2="","",'PP15'!$C$2),"")</f>
        <v/>
      </c>
      <c r="S5" s="167" t="str">
        <f>IFERROR(IF('PP16'!$C$2="","",'PP16'!$C$2),"")</f>
        <v/>
      </c>
      <c r="T5" s="167" t="str">
        <f>IFERROR(IF('PP17'!$C$2="","",'PP17'!$C$2),"")</f>
        <v/>
      </c>
      <c r="U5" s="167" t="str">
        <f>IFERROR(IF('PP18'!$C$2="","",'PP18'!$C$2),"")</f>
        <v/>
      </c>
      <c r="V5" s="167" t="str">
        <f>IFERROR(IF('PP19'!$C$2="","",'PP19'!$C$2),"")</f>
        <v/>
      </c>
      <c r="W5" s="167" t="str">
        <f>IFERROR(IF('PP20'!$C$2="","",'PP20'!$C$2),"")</f>
        <v/>
      </c>
    </row>
    <row r="6" spans="2:23" ht="15" thickTop="1" x14ac:dyDescent="0.35">
      <c r="B6" s="109" t="s">
        <v>60</v>
      </c>
      <c r="C6" s="155">
        <f t="shared" ref="C6:C11" si="0">SUM(D6:W6)</f>
        <v>0</v>
      </c>
      <c r="D6" s="156">
        <f>Penvoerder!$C300</f>
        <v>0</v>
      </c>
      <c r="E6" s="240">
        <f>'PP2'!$C300</f>
        <v>0</v>
      </c>
      <c r="F6" s="240">
        <f>'PP3'!$C300</f>
        <v>0</v>
      </c>
      <c r="G6" s="240">
        <f>'PP4'!$C300</f>
        <v>0</v>
      </c>
      <c r="H6" s="240">
        <f>'PP5'!$C300</f>
        <v>0</v>
      </c>
      <c r="I6" s="240">
        <f>'PP6'!$C300</f>
        <v>0</v>
      </c>
      <c r="J6" s="240">
        <f>'PP7'!$C300</f>
        <v>0</v>
      </c>
      <c r="K6" s="240">
        <f>'PP8'!$C300</f>
        <v>0</v>
      </c>
      <c r="L6" s="240">
        <f>'PP9'!$C300</f>
        <v>0</v>
      </c>
      <c r="M6" s="240">
        <f>'PP10'!$C300</f>
        <v>0</v>
      </c>
      <c r="N6" s="240">
        <f>'PP11'!$C300</f>
        <v>0</v>
      </c>
      <c r="O6" s="240">
        <f>'PP12'!$C300</f>
        <v>0</v>
      </c>
      <c r="P6" s="240">
        <f>'PP13'!$C300</f>
        <v>0</v>
      </c>
      <c r="Q6" s="240">
        <f>'PP14'!$C300</f>
        <v>0</v>
      </c>
      <c r="R6" s="240">
        <f>'PP15'!$C300</f>
        <v>0</v>
      </c>
      <c r="S6" s="240">
        <f>'PP16'!$C300</f>
        <v>0</v>
      </c>
      <c r="T6" s="240">
        <f>'PP17'!$C300</f>
        <v>0</v>
      </c>
      <c r="U6" s="240">
        <f>'PP18'!$C300</f>
        <v>0</v>
      </c>
      <c r="V6" s="240">
        <f>'PP19'!$C300</f>
        <v>0</v>
      </c>
      <c r="W6" s="240">
        <f>'PP20'!$C300</f>
        <v>0</v>
      </c>
    </row>
    <row r="7" spans="2:23" x14ac:dyDescent="0.35">
      <c r="B7" s="110" t="s">
        <v>61</v>
      </c>
      <c r="C7" s="155">
        <f t="shared" ref="C7" si="1">SUM(D7:W7)</f>
        <v>0</v>
      </c>
      <c r="D7" s="156">
        <f>Penvoerder!$C301</f>
        <v>0</v>
      </c>
      <c r="E7" s="240">
        <f>'PP2'!$C301</f>
        <v>0</v>
      </c>
      <c r="F7" s="240">
        <f>'PP3'!$C301</f>
        <v>0</v>
      </c>
      <c r="G7" s="240">
        <f>'PP4'!$C301</f>
        <v>0</v>
      </c>
      <c r="H7" s="240">
        <f>'PP5'!$C301</f>
        <v>0</v>
      </c>
      <c r="I7" s="240">
        <f>'PP6'!$C301</f>
        <v>0</v>
      </c>
      <c r="J7" s="240">
        <f>'PP7'!$C301</f>
        <v>0</v>
      </c>
      <c r="K7" s="240">
        <f>'PP8'!$C301</f>
        <v>0</v>
      </c>
      <c r="L7" s="240">
        <f>'PP9'!$C301</f>
        <v>0</v>
      </c>
      <c r="M7" s="240">
        <f>'PP10'!$C301</f>
        <v>0</v>
      </c>
      <c r="N7" s="240">
        <f>'PP11'!$C301</f>
        <v>0</v>
      </c>
      <c r="O7" s="240">
        <f>'PP12'!$C301</f>
        <v>0</v>
      </c>
      <c r="P7" s="240">
        <f>'PP13'!$C301</f>
        <v>0</v>
      </c>
      <c r="Q7" s="240">
        <f>'PP14'!$C301</f>
        <v>0</v>
      </c>
      <c r="R7" s="240">
        <f>'PP15'!$C301</f>
        <v>0</v>
      </c>
      <c r="S7" s="240">
        <f>'PP16'!$C301</f>
        <v>0</v>
      </c>
      <c r="T7" s="240">
        <f>'PP17'!$C301</f>
        <v>0</v>
      </c>
      <c r="U7" s="240">
        <f>'PP18'!$C301</f>
        <v>0</v>
      </c>
      <c r="V7" s="240">
        <f>'PP19'!$C301</f>
        <v>0</v>
      </c>
      <c r="W7" s="240">
        <f>'PP20'!$C301</f>
        <v>0</v>
      </c>
    </row>
    <row r="8" spans="2:23" x14ac:dyDescent="0.35">
      <c r="B8" s="110" t="s">
        <v>62</v>
      </c>
      <c r="C8" s="155">
        <f t="shared" si="0"/>
        <v>0</v>
      </c>
      <c r="D8" s="156">
        <f>Penvoerder!$C302</f>
        <v>0</v>
      </c>
      <c r="E8" s="240">
        <f>'PP2'!$C302</f>
        <v>0</v>
      </c>
      <c r="F8" s="240">
        <f>'PP3'!$C302</f>
        <v>0</v>
      </c>
      <c r="G8" s="240">
        <f>'PP4'!$C302</f>
        <v>0</v>
      </c>
      <c r="H8" s="240">
        <f>'PP5'!$C302</f>
        <v>0</v>
      </c>
      <c r="I8" s="240">
        <f>'PP6'!$C302</f>
        <v>0</v>
      </c>
      <c r="J8" s="240">
        <f>'PP7'!$C302</f>
        <v>0</v>
      </c>
      <c r="K8" s="240">
        <f>'PP8'!$C302</f>
        <v>0</v>
      </c>
      <c r="L8" s="240">
        <f>'PP9'!$C302</f>
        <v>0</v>
      </c>
      <c r="M8" s="240">
        <f>'PP10'!$C302</f>
        <v>0</v>
      </c>
      <c r="N8" s="240">
        <f>'PP11'!$C302</f>
        <v>0</v>
      </c>
      <c r="O8" s="240">
        <f>'PP12'!$C302</f>
        <v>0</v>
      </c>
      <c r="P8" s="240">
        <f>'PP13'!$C302</f>
        <v>0</v>
      </c>
      <c r="Q8" s="240">
        <f>'PP14'!$C302</f>
        <v>0</v>
      </c>
      <c r="R8" s="240">
        <f>'PP15'!$C302</f>
        <v>0</v>
      </c>
      <c r="S8" s="240">
        <f>'PP16'!$C302</f>
        <v>0</v>
      </c>
      <c r="T8" s="240">
        <f>'PP17'!$C302</f>
        <v>0</v>
      </c>
      <c r="U8" s="240">
        <f>'PP18'!$C302</f>
        <v>0</v>
      </c>
      <c r="V8" s="240">
        <f>'PP19'!$C302</f>
        <v>0</v>
      </c>
      <c r="W8" s="240">
        <f>'PP20'!$C302</f>
        <v>0</v>
      </c>
    </row>
    <row r="9" spans="2:23" x14ac:dyDescent="0.35">
      <c r="B9" s="110" t="s">
        <v>63</v>
      </c>
      <c r="C9" s="155">
        <f t="shared" si="0"/>
        <v>0</v>
      </c>
      <c r="D9" s="156">
        <f>Penvoerder!$C303</f>
        <v>0</v>
      </c>
      <c r="E9" s="240">
        <f>'PP2'!$C303</f>
        <v>0</v>
      </c>
      <c r="F9" s="240">
        <f>'PP3'!$C303</f>
        <v>0</v>
      </c>
      <c r="G9" s="240">
        <f>'PP4'!$C303</f>
        <v>0</v>
      </c>
      <c r="H9" s="240">
        <f>'PP5'!$C303</f>
        <v>0</v>
      </c>
      <c r="I9" s="240">
        <f>'PP6'!$C303</f>
        <v>0</v>
      </c>
      <c r="J9" s="240">
        <f>'PP7'!$C303</f>
        <v>0</v>
      </c>
      <c r="K9" s="240">
        <f>'PP8'!$C303</f>
        <v>0</v>
      </c>
      <c r="L9" s="240">
        <f>'PP9'!$C303</f>
        <v>0</v>
      </c>
      <c r="M9" s="240">
        <f>'PP10'!$C303</f>
        <v>0</v>
      </c>
      <c r="N9" s="240">
        <f>'PP11'!$C303</f>
        <v>0</v>
      </c>
      <c r="O9" s="240">
        <f>'PP12'!$C303</f>
        <v>0</v>
      </c>
      <c r="P9" s="240">
        <f>'PP13'!$C303</f>
        <v>0</v>
      </c>
      <c r="Q9" s="240">
        <f>'PP14'!$C303</f>
        <v>0</v>
      </c>
      <c r="R9" s="240">
        <f>'PP15'!$C303</f>
        <v>0</v>
      </c>
      <c r="S9" s="240">
        <f>'PP16'!$C303</f>
        <v>0</v>
      </c>
      <c r="T9" s="240">
        <f>'PP17'!$C303</f>
        <v>0</v>
      </c>
      <c r="U9" s="240">
        <f>'PP18'!$C303</f>
        <v>0</v>
      </c>
      <c r="V9" s="240">
        <f>'PP19'!$C303</f>
        <v>0</v>
      </c>
      <c r="W9" s="240">
        <f>'PP20'!$C303</f>
        <v>0</v>
      </c>
    </row>
    <row r="10" spans="2:23" ht="15" thickBot="1" x14ac:dyDescent="0.4">
      <c r="B10" s="111" t="s">
        <v>64</v>
      </c>
      <c r="C10" s="159">
        <f t="shared" si="0"/>
        <v>0</v>
      </c>
      <c r="D10" s="160">
        <f>Penvoerder!$C304</f>
        <v>0</v>
      </c>
      <c r="E10" s="241">
        <f>'PP2'!$C304</f>
        <v>0</v>
      </c>
      <c r="F10" s="241">
        <f>'PP3'!$C304</f>
        <v>0</v>
      </c>
      <c r="G10" s="241">
        <f>'PP4'!$C304</f>
        <v>0</v>
      </c>
      <c r="H10" s="241">
        <f>'PP5'!$C304</f>
        <v>0</v>
      </c>
      <c r="I10" s="241">
        <f>'PP6'!$C304</f>
        <v>0</v>
      </c>
      <c r="J10" s="241">
        <f>'PP7'!$C304</f>
        <v>0</v>
      </c>
      <c r="K10" s="241">
        <f>'PP8'!$C304</f>
        <v>0</v>
      </c>
      <c r="L10" s="241">
        <f>'PP9'!$C304</f>
        <v>0</v>
      </c>
      <c r="M10" s="241">
        <f>'PP10'!$C304</f>
        <v>0</v>
      </c>
      <c r="N10" s="241">
        <f>'PP11'!$C304</f>
        <v>0</v>
      </c>
      <c r="O10" s="241">
        <f>'PP12'!$C304</f>
        <v>0</v>
      </c>
      <c r="P10" s="241">
        <f>'PP13'!$C304</f>
        <v>0</v>
      </c>
      <c r="Q10" s="241">
        <f>'PP14'!$C304</f>
        <v>0</v>
      </c>
      <c r="R10" s="241">
        <f>'PP15'!$C304</f>
        <v>0</v>
      </c>
      <c r="S10" s="241">
        <f>'PP16'!$C304</f>
        <v>0</v>
      </c>
      <c r="T10" s="241">
        <f>'PP17'!$C304</f>
        <v>0</v>
      </c>
      <c r="U10" s="241">
        <f>'PP18'!$C304</f>
        <v>0</v>
      </c>
      <c r="V10" s="241">
        <f>'PP19'!$C304</f>
        <v>0</v>
      </c>
      <c r="W10" s="241">
        <f>'PP20'!$C304</f>
        <v>0</v>
      </c>
    </row>
    <row r="11" spans="2:23" ht="15.5" thickTop="1" thickBot="1" x14ac:dyDescent="0.4">
      <c r="B11" s="49" t="s">
        <v>51</v>
      </c>
      <c r="C11" s="161">
        <f t="shared" si="0"/>
        <v>0</v>
      </c>
      <c r="D11" s="161">
        <f t="shared" ref="D11:W11" si="2">SUM(D6:D10)</f>
        <v>0</v>
      </c>
      <c r="E11" s="161">
        <f t="shared" si="2"/>
        <v>0</v>
      </c>
      <c r="F11" s="161">
        <f t="shared" si="2"/>
        <v>0</v>
      </c>
      <c r="G11" s="161">
        <f t="shared" si="2"/>
        <v>0</v>
      </c>
      <c r="H11" s="161">
        <f t="shared" si="2"/>
        <v>0</v>
      </c>
      <c r="I11" s="161">
        <f t="shared" si="2"/>
        <v>0</v>
      </c>
      <c r="J11" s="161">
        <f t="shared" si="2"/>
        <v>0</v>
      </c>
      <c r="K11" s="161">
        <f t="shared" si="2"/>
        <v>0</v>
      </c>
      <c r="L11" s="161">
        <f t="shared" si="2"/>
        <v>0</v>
      </c>
      <c r="M11" s="161">
        <f t="shared" si="2"/>
        <v>0</v>
      </c>
      <c r="N11" s="161">
        <f t="shared" si="2"/>
        <v>0</v>
      </c>
      <c r="O11" s="161">
        <f t="shared" si="2"/>
        <v>0</v>
      </c>
      <c r="P11" s="161">
        <f t="shared" si="2"/>
        <v>0</v>
      </c>
      <c r="Q11" s="161">
        <f t="shared" si="2"/>
        <v>0</v>
      </c>
      <c r="R11" s="161">
        <f t="shared" si="2"/>
        <v>0</v>
      </c>
      <c r="S11" s="161">
        <f t="shared" si="2"/>
        <v>0</v>
      </c>
      <c r="T11" s="161">
        <f t="shared" si="2"/>
        <v>0</v>
      </c>
      <c r="U11" s="161">
        <f t="shared" si="2"/>
        <v>0</v>
      </c>
      <c r="V11" s="161">
        <f t="shared" si="2"/>
        <v>0</v>
      </c>
      <c r="W11" s="161">
        <f t="shared" si="2"/>
        <v>0</v>
      </c>
    </row>
    <row r="12" spans="2:23" ht="15.5" thickTop="1" thickBot="1" x14ac:dyDescent="0.4">
      <c r="B12" s="112" t="s">
        <v>65</v>
      </c>
      <c r="C12" s="163">
        <f>SUM(D12:W12)</f>
        <v>0</v>
      </c>
      <c r="D12" s="164">
        <f>Penvoerder!$D$27</f>
        <v>0</v>
      </c>
      <c r="E12" s="165">
        <f>'PP2'!$D$27</f>
        <v>0</v>
      </c>
      <c r="F12" s="165">
        <f>'PP3'!$D$27</f>
        <v>0</v>
      </c>
      <c r="G12" s="165">
        <f>'PP4'!$D$27</f>
        <v>0</v>
      </c>
      <c r="H12" s="165">
        <f>'PP5'!$D$27</f>
        <v>0</v>
      </c>
      <c r="I12" s="165">
        <f>'PP6'!$D$27</f>
        <v>0</v>
      </c>
      <c r="J12" s="165">
        <f>'PP7'!$D$27</f>
        <v>0</v>
      </c>
      <c r="K12" s="165">
        <f>'PP8'!$D$27</f>
        <v>0</v>
      </c>
      <c r="L12" s="165">
        <f>'PP9'!$D$27</f>
        <v>0</v>
      </c>
      <c r="M12" s="165">
        <f>'PP10'!$D$27</f>
        <v>0</v>
      </c>
      <c r="N12" s="165">
        <f>'PP11'!$D$27</f>
        <v>0</v>
      </c>
      <c r="O12" s="165">
        <f>'PP12'!$D$27</f>
        <v>0</v>
      </c>
      <c r="P12" s="165">
        <f>'PP13'!$D$27</f>
        <v>0</v>
      </c>
      <c r="Q12" s="165">
        <f>'PP14'!$D$27</f>
        <v>0</v>
      </c>
      <c r="R12" s="165">
        <f>'PP15'!$D$27</f>
        <v>0</v>
      </c>
      <c r="S12" s="165">
        <f>'PP16'!$D$27</f>
        <v>0</v>
      </c>
      <c r="T12" s="165">
        <f>'PP17'!$D$27</f>
        <v>0</v>
      </c>
      <c r="U12" s="165">
        <f>'PP18'!$D$27</f>
        <v>0</v>
      </c>
      <c r="V12" s="165">
        <f>'PP19'!$D$27</f>
        <v>0</v>
      </c>
      <c r="W12" s="165">
        <f>'PP20'!$D$27</f>
        <v>0</v>
      </c>
    </row>
    <row r="13" spans="2:23" ht="15.5" thickTop="1" thickBot="1" x14ac:dyDescent="0.4">
      <c r="B13" s="49" t="s">
        <v>66</v>
      </c>
      <c r="C13" s="161" t="str">
        <f>IF(ROUND(C11,2)-ROUND(C12,2)=0,"JA",C11-C12)</f>
        <v>JA</v>
      </c>
      <c r="D13" s="161" t="str">
        <f>IF(ROUND(D11,2)-ROUND(D12,2)=0,"JA",D11-D12)</f>
        <v>JA</v>
      </c>
      <c r="E13" s="161" t="str">
        <f t="shared" ref="E13:W13" si="3">IF(ROUND(E11,2)-ROUND(E12,2)=0,"JA",E11-E12)</f>
        <v>JA</v>
      </c>
      <c r="F13" s="161" t="str">
        <f t="shared" si="3"/>
        <v>JA</v>
      </c>
      <c r="G13" s="161" t="str">
        <f t="shared" si="3"/>
        <v>JA</v>
      </c>
      <c r="H13" s="161" t="str">
        <f t="shared" si="3"/>
        <v>JA</v>
      </c>
      <c r="I13" s="161" t="str">
        <f t="shared" si="3"/>
        <v>JA</v>
      </c>
      <c r="J13" s="161" t="str">
        <f t="shared" si="3"/>
        <v>JA</v>
      </c>
      <c r="K13" s="161" t="str">
        <f t="shared" si="3"/>
        <v>JA</v>
      </c>
      <c r="L13" s="161" t="str">
        <f>IF(ROUND(L11,2)-ROUND(L12,2)=0,"JA",L11-L12)</f>
        <v>JA</v>
      </c>
      <c r="M13" s="161" t="str">
        <f t="shared" si="3"/>
        <v>JA</v>
      </c>
      <c r="N13" s="161" t="str">
        <f t="shared" si="3"/>
        <v>JA</v>
      </c>
      <c r="O13" s="161" t="str">
        <f t="shared" si="3"/>
        <v>JA</v>
      </c>
      <c r="P13" s="161" t="str">
        <f t="shared" si="3"/>
        <v>JA</v>
      </c>
      <c r="Q13" s="161" t="str">
        <f t="shared" si="3"/>
        <v>JA</v>
      </c>
      <c r="R13" s="161" t="str">
        <f t="shared" si="3"/>
        <v>JA</v>
      </c>
      <c r="S13" s="161" t="str">
        <f t="shared" si="3"/>
        <v>JA</v>
      </c>
      <c r="T13" s="161" t="str">
        <f t="shared" si="3"/>
        <v>JA</v>
      </c>
      <c r="U13" s="161" t="str">
        <f t="shared" si="3"/>
        <v>JA</v>
      </c>
      <c r="V13" s="161" t="str">
        <f t="shared" si="3"/>
        <v>JA</v>
      </c>
      <c r="W13" s="161" t="str">
        <f t="shared" si="3"/>
        <v>JA</v>
      </c>
    </row>
    <row r="14" spans="2:23" s="24" customFormat="1" ht="15" thickTop="1" x14ac:dyDescent="0.35">
      <c r="B14" s="21"/>
      <c r="C14" s="21"/>
      <c r="D14" s="22"/>
      <c r="E14" s="23"/>
      <c r="F14" s="23"/>
      <c r="G14" s="23"/>
      <c r="H14" s="23"/>
      <c r="I14" s="23"/>
      <c r="J14" s="23"/>
      <c r="K14" s="23"/>
      <c r="L14" s="23"/>
      <c r="M14" s="23"/>
      <c r="N14" s="23"/>
      <c r="O14" s="23"/>
      <c r="P14" s="23"/>
      <c r="Q14" s="23"/>
      <c r="R14" s="23"/>
      <c r="S14" s="23"/>
      <c r="T14" s="23"/>
      <c r="U14" s="23"/>
      <c r="V14" s="23"/>
      <c r="W14" s="23"/>
    </row>
    <row r="15" spans="2:23" s="108" customFormat="1" x14ac:dyDescent="0.35"/>
    <row r="16" spans="2:23" s="108" customFormat="1" x14ac:dyDescent="0.35"/>
    <row r="17" s="108" customFormat="1" x14ac:dyDescent="0.35"/>
    <row r="18" s="108" customFormat="1" x14ac:dyDescent="0.35"/>
    <row r="19" s="108" customFormat="1" x14ac:dyDescent="0.35"/>
    <row r="20" s="108" customFormat="1" x14ac:dyDescent="0.35"/>
    <row r="21" s="108" customFormat="1" x14ac:dyDescent="0.35"/>
    <row r="22" s="108" customFormat="1" x14ac:dyDescent="0.35"/>
    <row r="23" s="108" customFormat="1" x14ac:dyDescent="0.35"/>
    <row r="24" s="108" customFormat="1" x14ac:dyDescent="0.35"/>
    <row r="25" s="108" customFormat="1" x14ac:dyDescent="0.35"/>
    <row r="26" s="108" customFormat="1" x14ac:dyDescent="0.35"/>
    <row r="27" s="108" customFormat="1" x14ac:dyDescent="0.35"/>
    <row r="28" s="108" customFormat="1" x14ac:dyDescent="0.35"/>
    <row r="29" s="108" customFormat="1" x14ac:dyDescent="0.35"/>
    <row r="30" s="108" customFormat="1" x14ac:dyDescent="0.35"/>
    <row r="31" s="108" customFormat="1" x14ac:dyDescent="0.35"/>
    <row r="32" s="108" customFormat="1" x14ac:dyDescent="0.35"/>
    <row r="33" s="108" customFormat="1" x14ac:dyDescent="0.35"/>
    <row r="34" s="108" customFormat="1" x14ac:dyDescent="0.35"/>
    <row r="35" s="108" customFormat="1" x14ac:dyDescent="0.35"/>
    <row r="36" s="108" customFormat="1" x14ac:dyDescent="0.35"/>
    <row r="37" s="108" customFormat="1" x14ac:dyDescent="0.35"/>
    <row r="38" s="108" customFormat="1" x14ac:dyDescent="0.35"/>
    <row r="39" s="108" customFormat="1" x14ac:dyDescent="0.35"/>
    <row r="40" s="108" customFormat="1" x14ac:dyDescent="0.35"/>
    <row r="41" s="108" customFormat="1" x14ac:dyDescent="0.35"/>
    <row r="42" s="108" customFormat="1" x14ac:dyDescent="0.35"/>
    <row r="43" s="108" customFormat="1" x14ac:dyDescent="0.35"/>
    <row r="44" s="108" customFormat="1" x14ac:dyDescent="0.35"/>
  </sheetData>
  <sheetProtection sheet="1" objects="1" scenarios="1"/>
  <mergeCells count="1">
    <mergeCell ref="D2:H2"/>
  </mergeCells>
  <conditionalFormatting sqref="C13:W13">
    <cfRule type="cellIs" dxfId="421" priority="2" operator="notEqual">
      <formula>"JA"</formula>
    </cfRule>
  </conditionalFormatting>
  <pageMargins left="0.7" right="0.7" top="0.75" bottom="0.75" header="0.3" footer="0.3"/>
  <pageSetup scale="29" orientation="landscape" r:id="rId1"/>
  <ignoredErrors>
    <ignoredError sqref="C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3F3BE-8B71-4A7F-B51B-35DE7111E861}">
  <sheetPr codeName="Sheet4">
    <tabColor rgb="FF0070C0"/>
    <pageSetUpPr fitToPage="1"/>
  </sheetPr>
  <dimension ref="B1:AB47"/>
  <sheetViews>
    <sheetView showGridLines="0" workbookViewId="0">
      <selection activeCell="B2" sqref="B2"/>
    </sheetView>
  </sheetViews>
  <sheetFormatPr defaultColWidth="9.1796875" defaultRowHeight="14.5" x14ac:dyDescent="0.35"/>
  <cols>
    <col min="1" max="1" width="3" customWidth="1"/>
    <col min="2" max="2" width="42" customWidth="1"/>
    <col min="3" max="22" width="16.7265625" customWidth="1"/>
  </cols>
  <sheetData>
    <row r="1" spans="2:28" x14ac:dyDescent="0.35">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row>
    <row r="2" spans="2:28" ht="21" thickBot="1" x14ac:dyDescent="0.5">
      <c r="B2" s="246" t="s">
        <v>67</v>
      </c>
      <c r="C2" s="171"/>
      <c r="D2" s="247" t="s">
        <v>28</v>
      </c>
      <c r="E2" s="247"/>
      <c r="F2" s="247"/>
      <c r="G2" s="247"/>
      <c r="H2" s="247"/>
      <c r="I2" s="171"/>
      <c r="J2" s="171"/>
      <c r="K2" s="171"/>
      <c r="L2" s="171"/>
      <c r="M2" s="171"/>
      <c r="N2" s="171"/>
      <c r="O2" s="171"/>
      <c r="P2" s="171"/>
      <c r="Q2" s="171"/>
      <c r="R2" s="171"/>
      <c r="S2" s="171"/>
      <c r="T2" s="171"/>
      <c r="U2" s="171"/>
      <c r="V2" s="171"/>
      <c r="W2" s="171"/>
      <c r="X2" s="171"/>
      <c r="Y2" s="171"/>
      <c r="Z2" s="171"/>
      <c r="AA2" s="171"/>
      <c r="AB2" s="171"/>
    </row>
    <row r="3" spans="2:28" ht="15" thickTop="1" x14ac:dyDescent="0.35">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row>
    <row r="4" spans="2:28" ht="15" thickBot="1" x14ac:dyDescent="0.4">
      <c r="B4" s="242"/>
      <c r="C4" s="167" t="s">
        <v>30</v>
      </c>
      <c r="D4" s="167" t="s">
        <v>31</v>
      </c>
      <c r="E4" s="167" t="s">
        <v>32</v>
      </c>
      <c r="F4" s="167" t="s">
        <v>33</v>
      </c>
      <c r="G4" s="167" t="s">
        <v>34</v>
      </c>
      <c r="H4" s="167" t="s">
        <v>35</v>
      </c>
      <c r="I4" s="167" t="s">
        <v>36</v>
      </c>
      <c r="J4" s="167" t="s">
        <v>37</v>
      </c>
      <c r="K4" s="167" t="s">
        <v>38</v>
      </c>
      <c r="L4" s="167" t="s">
        <v>39</v>
      </c>
      <c r="M4" s="167" t="s">
        <v>40</v>
      </c>
      <c r="N4" s="167" t="s">
        <v>41</v>
      </c>
      <c r="O4" s="167" t="s">
        <v>42</v>
      </c>
      <c r="P4" s="167" t="s">
        <v>43</v>
      </c>
      <c r="Q4" s="167" t="s">
        <v>44</v>
      </c>
      <c r="R4" s="167" t="s">
        <v>45</v>
      </c>
      <c r="S4" s="167" t="s">
        <v>46</v>
      </c>
      <c r="T4" s="167" t="s">
        <v>47</v>
      </c>
      <c r="U4" s="167" t="s">
        <v>48</v>
      </c>
      <c r="V4" s="167" t="s">
        <v>49</v>
      </c>
      <c r="W4" s="171"/>
      <c r="X4" s="171"/>
      <c r="Y4" s="171"/>
      <c r="Z4" s="171"/>
      <c r="AA4" s="171"/>
      <c r="AB4" s="171"/>
    </row>
    <row r="5" spans="2:28" ht="15.5" thickTop="1" thickBot="1" x14ac:dyDescent="0.4">
      <c r="B5" s="242" t="s">
        <v>50</v>
      </c>
      <c r="C5" s="167" t="str">
        <f>IFERROR(IF(Penvoerder!$C$2="","",Penvoerder!$C$2),"")</f>
        <v/>
      </c>
      <c r="D5" s="167" t="str">
        <f>IFERROR(IF('PP2'!$C$2="","",'PP2'!$C$2),"")</f>
        <v/>
      </c>
      <c r="E5" s="167" t="str">
        <f>IFERROR(IF('PP3'!$C$2="","",'PP3'!$C$2),"")</f>
        <v/>
      </c>
      <c r="F5" s="167" t="str">
        <f>IFERROR(IF('PP4'!$C$2="","",'PP4'!$C$2),"")</f>
        <v/>
      </c>
      <c r="G5" s="167" t="str">
        <f>IFERROR(IF('PP5'!$C$2="","",'PP5'!$C$2),"")</f>
        <v/>
      </c>
      <c r="H5" s="167" t="str">
        <f>IFERROR(IF('PP6'!$C$2="","",'PP6'!$C$2),"")</f>
        <v/>
      </c>
      <c r="I5" s="167" t="str">
        <f>IFERROR(IF('PP7'!$C$2="","",'PP7'!$C$2),"")</f>
        <v/>
      </c>
      <c r="J5" s="167" t="str">
        <f>IFERROR(IF('PP8'!$C$2="","",'PP8'!$C$2),"")</f>
        <v/>
      </c>
      <c r="K5" s="167" t="str">
        <f>IFERROR(IF('PP9'!$C$2="","",'PP9'!$C$2),"")</f>
        <v/>
      </c>
      <c r="L5" s="167" t="str">
        <f>IFERROR(IF('PP10'!$C$2="","",'PP10'!$C$2),"")</f>
        <v/>
      </c>
      <c r="M5" s="167" t="str">
        <f>IFERROR(IF('PP11'!$C$2="","",'PP11'!$C$2),"")</f>
        <v/>
      </c>
      <c r="N5" s="167" t="str">
        <f>IFERROR(IF('PP12'!$C$2="","",'PP12'!$C$2),"")</f>
        <v/>
      </c>
      <c r="O5" s="167" t="str">
        <f>IFERROR(IF('PP13'!$C$2="","",'PP13'!$C$2),"")</f>
        <v/>
      </c>
      <c r="P5" s="167" t="str">
        <f>IFERROR(IF('PP14'!$C$2="","",'PP14'!$C$2),"")</f>
        <v/>
      </c>
      <c r="Q5" s="167" t="str">
        <f>IFERROR(IF('PP15'!$C$2="","",'PP15'!$C$2),"")</f>
        <v/>
      </c>
      <c r="R5" s="167" t="str">
        <f>IFERROR(IF('PP16'!$C$2="","",'PP16'!$C$2),"")</f>
        <v/>
      </c>
      <c r="S5" s="167" t="str">
        <f>IFERROR(IF('PP17'!$C$2="","",'PP17'!$C$2),"")</f>
        <v/>
      </c>
      <c r="T5" s="167" t="str">
        <f>IFERROR(IF('PP18'!$C$2="","",'PP18'!$C$2),"")</f>
        <v/>
      </c>
      <c r="U5" s="167" t="str">
        <f>IFERROR(IF('PP19'!$C$2="","",'PP19'!$C$2),"")</f>
        <v/>
      </c>
      <c r="V5" s="167" t="str">
        <f>IFERROR(IF('PP20'!$C$2="","",'PP20'!$C$2),"")</f>
        <v/>
      </c>
      <c r="W5" s="171"/>
      <c r="X5" s="171"/>
      <c r="Y5" s="171"/>
      <c r="Z5" s="171"/>
      <c r="AA5" s="171"/>
      <c r="AB5" s="171"/>
    </row>
    <row r="6" spans="2:28" ht="15" thickTop="1" x14ac:dyDescent="0.35">
      <c r="B6" s="236" t="str">
        <f>Hulpblad!X2</f>
        <v xml:space="preserve"> </v>
      </c>
      <c r="C6" s="156" t="str">
        <f>IF(OR($B6="",$B6=" "),"",SUMIFS(Penvoerder!$F$318:$F$327,Penvoerder!$B$318:$B$327,$B6))</f>
        <v/>
      </c>
      <c r="D6" s="240" t="str">
        <f>IF(OR($B6="",$B6=" "),"",SUMIFS('PP2'!$F$318:$F$327,'PP2'!$B$318:$B$327,$B6))</f>
        <v/>
      </c>
      <c r="E6" s="240" t="str">
        <f>IF(OR($B6="",$B6=" "),"",SUMIFS('PP3'!$F$318:$F$327,'PP3'!$B$318:$B$327,$B6))</f>
        <v/>
      </c>
      <c r="F6" s="240" t="str">
        <f>IF(OR($B6="",$B6=" "),"",SUMIFS('PP4'!$F$318:$F$327,'PP4'!$B$318:$B$327,$B6))</f>
        <v/>
      </c>
      <c r="G6" s="240" t="str">
        <f>IF(OR($B6="",$B6=" "),"",SUMIFS('PP5'!$F$318:$F$327,'PP5'!$B$318:$B$327,$B6))</f>
        <v/>
      </c>
      <c r="H6" s="240" t="str">
        <f>IF(OR($B6="",$B6=" "),"",SUMIFS('PP6'!$F$318:$F$327,'PP6'!$B$318:$B$327,$B6))</f>
        <v/>
      </c>
      <c r="I6" s="240" t="str">
        <f>IF(OR($B6="",$B6=" "),"",SUMIFS('PP7'!$F$318:$F$327,'PP7'!$B$318:$B$327,$B6))</f>
        <v/>
      </c>
      <c r="J6" s="240" t="str">
        <f>IF(OR($B6="",$B6=" "),"",SUMIFS('PP8'!$F$318:$F$327,'PP8'!$B$318:$B$327,$B6))</f>
        <v/>
      </c>
      <c r="K6" s="240" t="str">
        <f>IF(OR($B6="",$B6=" "),"",SUMIFS('PP9'!$F$318:$F$327,'PP9'!$B$318:$B$327,$B6))</f>
        <v/>
      </c>
      <c r="L6" s="240" t="str">
        <f>IF(OR($B6="",$B6=" "),"",SUMIFS('PP10'!$F$318:$F$327,'PP10'!$B$318:$B$327,$B6))</f>
        <v/>
      </c>
      <c r="M6" s="240" t="str">
        <f>IF(OR($B6="",$B6=" "),"",SUMIFS('PP11'!$F$318:$F$327,'PP11'!$B$318:$B$327,$B6))</f>
        <v/>
      </c>
      <c r="N6" s="240" t="str">
        <f>IF(OR($B6="",$B6=" "),"",SUMIFS('PP12'!$F$318:$F$327,'PP12'!$B$318:$B$327,$B6))</f>
        <v/>
      </c>
      <c r="O6" s="240" t="str">
        <f>IF(OR($B6="",$B6=" "),"",SUMIFS('PP13'!$F$318:$F$327,'PP13'!$B$318:$B$327,$B6))</f>
        <v/>
      </c>
      <c r="P6" s="240" t="str">
        <f>IF(OR($B6="",$B6=" "),"",SUMIFS('PP14'!$F$318:$F$327,'PP14'!$B$318:$B$327,$B6))</f>
        <v/>
      </c>
      <c r="Q6" s="240" t="str">
        <f>IF(OR($B6="",$B6=" "),"",SUMIFS('PP15'!$F$318:$F$327,'PP15'!$B$318:$B$327,$B6))</f>
        <v/>
      </c>
      <c r="R6" s="240" t="str">
        <f>IF(OR($B6="",$B6=" "),"",SUMIFS('PP16'!$F$318:$F$327,'PP16'!$B$318:$B$327,$B6))</f>
        <v/>
      </c>
      <c r="S6" s="240" t="str">
        <f>IF(OR($B6="",$B6=" "),"",SUMIFS('PP17'!$F$318:$F$327,'PP17'!$B$318:$B$327,$B6))</f>
        <v/>
      </c>
      <c r="T6" s="240" t="str">
        <f>IF(OR($B6="",$B6=" "),"",SUMIFS('PP18'!$F$318:$F$327,'PP18'!$B$318:$B$327,$B6))</f>
        <v/>
      </c>
      <c r="U6" s="240" t="str">
        <f>IF(OR($B6="",$B6=" "),"",SUMIFS('PP19'!$F$318:$F$327,'PP19'!$B$318:$B$327,$B6))</f>
        <v/>
      </c>
      <c r="V6" s="240" t="str">
        <f>IF(OR($B6="",$B6=" "),"",SUMIFS('PP20'!$F$318:$F$327,'PP20'!$B$318:$B$327,$B6))</f>
        <v/>
      </c>
      <c r="W6" s="171"/>
      <c r="X6" s="171"/>
      <c r="Y6" s="171"/>
      <c r="Z6" s="171"/>
      <c r="AA6" s="171"/>
      <c r="AB6" s="171"/>
    </row>
    <row r="7" spans="2:28" x14ac:dyDescent="0.35">
      <c r="B7" s="237" t="str">
        <f>Hulpblad!X3</f>
        <v xml:space="preserve"> </v>
      </c>
      <c r="C7" s="156" t="str">
        <f>IF(OR($B7="",$B7=" "),"",SUMIFS(Penvoerder!$F$318:$F$327,Penvoerder!$B$318:$B$327,$B7))</f>
        <v/>
      </c>
      <c r="D7" s="240" t="str">
        <f>IF(OR($B7="",$B7=" "),"",SUMIFS('PP2'!$F$318:$F$327,'PP2'!$B$318:$B$327,$B7))</f>
        <v/>
      </c>
      <c r="E7" s="240" t="str">
        <f>IF(OR($B7="",$B7=" "),"",SUMIFS('PP3'!$F$318:$F$327,'PP3'!$B$318:$B$327,$B7))</f>
        <v/>
      </c>
      <c r="F7" s="240" t="str">
        <f>IF(OR($B7="",$B7=" "),"",SUMIFS('PP4'!$F$318:$F$327,'PP4'!$B$318:$B$327,$B7))</f>
        <v/>
      </c>
      <c r="G7" s="240" t="str">
        <f>IF(OR($B7="",$B7=" "),"",SUMIFS('PP5'!$F$318:$F$327,'PP5'!$B$318:$B$327,$B7))</f>
        <v/>
      </c>
      <c r="H7" s="240" t="str">
        <f>IF(OR($B7="",$B7=" "),"",SUMIFS('PP6'!$F$318:$F$327,'PP6'!$B$318:$B$327,$B7))</f>
        <v/>
      </c>
      <c r="I7" s="240" t="str">
        <f>IF(OR($B7="",$B7=" "),"",SUMIFS('PP7'!$F$318:$F$327,'PP7'!$B$318:$B$327,$B7))</f>
        <v/>
      </c>
      <c r="J7" s="240" t="str">
        <f>IF(OR($B7="",$B7=" "),"",SUMIFS('PP8'!$F$318:$F$327,'PP8'!$B$318:$B$327,$B7))</f>
        <v/>
      </c>
      <c r="K7" s="240" t="str">
        <f>IF(OR($B7="",$B7=" "),"",SUMIFS('PP9'!$F$318:$F$327,'PP9'!$B$318:$B$327,$B7))</f>
        <v/>
      </c>
      <c r="L7" s="240" t="str">
        <f>IF(OR($B7="",$B7=" "),"",SUMIFS('PP10'!$F$318:$F$327,'PP10'!$B$318:$B$327,$B7))</f>
        <v/>
      </c>
      <c r="M7" s="240" t="str">
        <f>IF(OR($B7="",$B7=" "),"",SUMIFS('PP11'!$F$318:$F$327,'PP11'!$B$318:$B$327,$B7))</f>
        <v/>
      </c>
      <c r="N7" s="240" t="str">
        <f>IF(OR($B7="",$B7=" "),"",SUMIFS('PP12'!$F$318:$F$327,'PP12'!$B$318:$B$327,$B7))</f>
        <v/>
      </c>
      <c r="O7" s="240" t="str">
        <f>IF(OR($B7="",$B7=" "),"",SUMIFS('PP13'!$F$318:$F$327,'PP13'!$B$318:$B$327,$B7))</f>
        <v/>
      </c>
      <c r="P7" s="240" t="str">
        <f>IF(OR($B7="",$B7=" "),"",SUMIFS('PP14'!$F$318:$F$327,'PP14'!$B$318:$B$327,$B7))</f>
        <v/>
      </c>
      <c r="Q7" s="240" t="str">
        <f>IF(OR($B7="",$B7=" "),"",SUMIFS('PP15'!$F$318:$F$327,'PP15'!$B$318:$B$327,$B7))</f>
        <v/>
      </c>
      <c r="R7" s="240" t="str">
        <f>IF(OR($B7="",$B7=" "),"",SUMIFS('PP16'!$F$318:$F$327,'PP16'!$B$318:$B$327,$B7))</f>
        <v/>
      </c>
      <c r="S7" s="240" t="str">
        <f>IF(OR($B7="",$B7=" "),"",SUMIFS('PP17'!$F$318:$F$327,'PP17'!$B$318:$B$327,$B7))</f>
        <v/>
      </c>
      <c r="T7" s="240" t="str">
        <f>IF(OR($B7="",$B7=" "),"",SUMIFS('PP18'!$F$318:$F$327,'PP18'!$B$318:$B$327,$B7))</f>
        <v/>
      </c>
      <c r="U7" s="240" t="str">
        <f>IF(OR($B7="",$B7=" "),"",SUMIFS('PP19'!$F$318:$F$327,'PP19'!$B$318:$B$327,$B7))</f>
        <v/>
      </c>
      <c r="V7" s="240" t="str">
        <f>IF(OR($B7="",$B7=" "),"",SUMIFS('PP20'!$F$318:$F$327,'PP20'!$B$318:$B$327,$B7))</f>
        <v/>
      </c>
      <c r="W7" s="171"/>
      <c r="X7" s="171"/>
      <c r="Y7" s="171"/>
      <c r="Z7" s="171"/>
      <c r="AA7" s="171"/>
      <c r="AB7" s="171"/>
    </row>
    <row r="8" spans="2:28" x14ac:dyDescent="0.35">
      <c r="B8" s="237" t="str">
        <f>Hulpblad!X4</f>
        <v xml:space="preserve"> </v>
      </c>
      <c r="C8" s="156" t="str">
        <f>IF(OR($B8="",$B8=" "),"",SUMIFS(Penvoerder!$F$318:$F$327,Penvoerder!$B$318:$B$327,$B8))</f>
        <v/>
      </c>
      <c r="D8" s="240" t="str">
        <f>IF(OR($B8="",$B8=" "),"",SUMIFS('PP2'!$F$318:$F$327,'PP2'!$B$318:$B$327,$B8))</f>
        <v/>
      </c>
      <c r="E8" s="240" t="str">
        <f>IF(OR($B8="",$B8=" "),"",SUMIFS('PP3'!$F$318:$F$327,'PP3'!$B$318:$B$327,$B8))</f>
        <v/>
      </c>
      <c r="F8" s="240" t="str">
        <f>IF(OR($B8="",$B8=" "),"",SUMIFS('PP4'!$F$318:$F$327,'PP4'!$B$318:$B$327,$B8))</f>
        <v/>
      </c>
      <c r="G8" s="240" t="str">
        <f>IF(OR($B8="",$B8=" "),"",SUMIFS('PP5'!$F$318:$F$327,'PP5'!$B$318:$B$327,$B8))</f>
        <v/>
      </c>
      <c r="H8" s="240" t="str">
        <f>IF(OR($B8="",$B8=" "),"",SUMIFS('PP6'!$F$318:$F$327,'PP6'!$B$318:$B$327,$B8))</f>
        <v/>
      </c>
      <c r="I8" s="240" t="str">
        <f>IF(OR($B8="",$B8=" "),"",SUMIFS('PP7'!$F$318:$F$327,'PP7'!$B$318:$B$327,$B8))</f>
        <v/>
      </c>
      <c r="J8" s="240" t="str">
        <f>IF(OR($B8="",$B8=" "),"",SUMIFS('PP8'!$F$318:$F$327,'PP8'!$B$318:$B$327,$B8))</f>
        <v/>
      </c>
      <c r="K8" s="240" t="str">
        <f>IF(OR($B8="",$B8=" "),"",SUMIFS('PP9'!$F$318:$F$327,'PP9'!$B$318:$B$327,$B8))</f>
        <v/>
      </c>
      <c r="L8" s="240" t="str">
        <f>IF(OR($B8="",$B8=" "),"",SUMIFS('PP10'!$F$318:$F$327,'PP10'!$B$318:$B$327,$B8))</f>
        <v/>
      </c>
      <c r="M8" s="240" t="str">
        <f>IF(OR($B8="",$B8=" "),"",SUMIFS('PP11'!$F$318:$F$327,'PP11'!$B$318:$B$327,$B8))</f>
        <v/>
      </c>
      <c r="N8" s="240" t="str">
        <f>IF(OR($B8="",$B8=" "),"",SUMIFS('PP12'!$F$318:$F$327,'PP12'!$B$318:$B$327,$B8))</f>
        <v/>
      </c>
      <c r="O8" s="240" t="str">
        <f>IF(OR($B8="",$B8=" "),"",SUMIFS('PP13'!$F$318:$F$327,'PP13'!$B$318:$B$327,$B8))</f>
        <v/>
      </c>
      <c r="P8" s="240" t="str">
        <f>IF(OR($B8="",$B8=" "),"",SUMIFS('PP14'!$F$318:$F$327,'PP14'!$B$318:$B$327,$B8))</f>
        <v/>
      </c>
      <c r="Q8" s="240" t="str">
        <f>IF(OR($B8="",$B8=" "),"",SUMIFS('PP15'!$F$318:$F$327,'PP15'!$B$318:$B$327,$B8))</f>
        <v/>
      </c>
      <c r="R8" s="240" t="str">
        <f>IF(OR($B8="",$B8=" "),"",SUMIFS('PP16'!$F$318:$F$327,'PP16'!$B$318:$B$327,$B8))</f>
        <v/>
      </c>
      <c r="S8" s="240" t="str">
        <f>IF(OR($B8="",$B8=" "),"",SUMIFS('PP17'!$F$318:$F$327,'PP17'!$B$318:$B$327,$B8))</f>
        <v/>
      </c>
      <c r="T8" s="240" t="str">
        <f>IF(OR($B8="",$B8=" "),"",SUMIFS('PP18'!$F$318:$F$327,'PP18'!$B$318:$B$327,$B8))</f>
        <v/>
      </c>
      <c r="U8" s="240" t="str">
        <f>IF(OR($B8="",$B8=" "),"",SUMIFS('PP19'!$F$318:$F$327,'PP19'!$B$318:$B$327,$B8))</f>
        <v/>
      </c>
      <c r="V8" s="240" t="str">
        <f>IF(OR($B8="",$B8=" "),"",SUMIFS('PP20'!$F$318:$F$327,'PP20'!$B$318:$B$327,$B8))</f>
        <v/>
      </c>
      <c r="W8" s="171"/>
      <c r="X8" s="171"/>
      <c r="Y8" s="171"/>
      <c r="Z8" s="171"/>
      <c r="AA8" s="171"/>
      <c r="AB8" s="171"/>
    </row>
    <row r="9" spans="2:28" x14ac:dyDescent="0.35">
      <c r="B9" s="237" t="str">
        <f>Hulpblad!X5</f>
        <v xml:space="preserve"> </v>
      </c>
      <c r="C9" s="156" t="str">
        <f>IF(OR($B9="",$B9=" "),"",SUMIFS(Penvoerder!$F$318:$F$327,Penvoerder!$B$318:$B$327,$B9))</f>
        <v/>
      </c>
      <c r="D9" s="240" t="str">
        <f>IF(OR($B9="",$B9=" "),"",SUMIFS('PP2'!$F$318:$F$327,'PP2'!$B$318:$B$327,$B9))</f>
        <v/>
      </c>
      <c r="E9" s="240" t="str">
        <f>IF(OR($B9="",$B9=" "),"",SUMIFS('PP3'!$F$318:$F$327,'PP3'!$B$318:$B$327,$B9))</f>
        <v/>
      </c>
      <c r="F9" s="240" t="str">
        <f>IF(OR($B9="",$B9=" "),"",SUMIFS('PP4'!$F$318:$F$327,'PP4'!$B$318:$B$327,$B9))</f>
        <v/>
      </c>
      <c r="G9" s="240" t="str">
        <f>IF(OR($B9="",$B9=" "),"",SUMIFS('PP5'!$F$318:$F$327,'PP5'!$B$318:$B$327,$B9))</f>
        <v/>
      </c>
      <c r="H9" s="240" t="str">
        <f>IF(OR($B9="",$B9=" "),"",SUMIFS('PP6'!$F$318:$F$327,'PP6'!$B$318:$B$327,$B9))</f>
        <v/>
      </c>
      <c r="I9" s="240" t="str">
        <f>IF(OR($B9="",$B9=" "),"",SUMIFS('PP7'!$F$318:$F$327,'PP7'!$B$318:$B$327,$B9))</f>
        <v/>
      </c>
      <c r="J9" s="240" t="str">
        <f>IF(OR($B9="",$B9=" "),"",SUMIFS('PP8'!$F$318:$F$327,'PP8'!$B$318:$B$327,$B9))</f>
        <v/>
      </c>
      <c r="K9" s="240" t="str">
        <f>IF(OR($B9="",$B9=" "),"",SUMIFS('PP9'!$F$318:$F$327,'PP9'!$B$318:$B$327,$B9))</f>
        <v/>
      </c>
      <c r="L9" s="240" t="str">
        <f>IF(OR($B9="",$B9=" "),"",SUMIFS('PP10'!$F$318:$F$327,'PP10'!$B$318:$B$327,$B9))</f>
        <v/>
      </c>
      <c r="M9" s="240" t="str">
        <f>IF(OR($B9="",$B9=" "),"",SUMIFS('PP11'!$F$318:$F$327,'PP11'!$B$318:$B$327,$B9))</f>
        <v/>
      </c>
      <c r="N9" s="240" t="str">
        <f>IF(OR($B9="",$B9=" "),"",SUMIFS('PP12'!$F$318:$F$327,'PP12'!$B$318:$B$327,$B9))</f>
        <v/>
      </c>
      <c r="O9" s="240" t="str">
        <f>IF(OR($B9="",$B9=" "),"",SUMIFS('PP13'!$F$318:$F$327,'PP13'!$B$318:$B$327,$B9))</f>
        <v/>
      </c>
      <c r="P9" s="240" t="str">
        <f>IF(OR($B9="",$B9=" "),"",SUMIFS('PP14'!$F$318:$F$327,'PP14'!$B$318:$B$327,$B9))</f>
        <v/>
      </c>
      <c r="Q9" s="240" t="str">
        <f>IF(OR($B9="",$B9=" "),"",SUMIFS('PP15'!$F$318:$F$327,'PP15'!$B$318:$B$327,$B9))</f>
        <v/>
      </c>
      <c r="R9" s="240" t="str">
        <f>IF(OR($B9="",$B9=" "),"",SUMIFS('PP16'!$F$318:$F$327,'PP16'!$B$318:$B$327,$B9))</f>
        <v/>
      </c>
      <c r="S9" s="240" t="str">
        <f>IF(OR($B9="",$B9=" "),"",SUMIFS('PP17'!$F$318:$F$327,'PP17'!$B$318:$B$327,$B9))</f>
        <v/>
      </c>
      <c r="T9" s="240" t="str">
        <f>IF(OR($B9="",$B9=" "),"",SUMIFS('PP18'!$F$318:$F$327,'PP18'!$B$318:$B$327,$B9))</f>
        <v/>
      </c>
      <c r="U9" s="240" t="str">
        <f>IF(OR($B9="",$B9=" "),"",SUMIFS('PP19'!$F$318:$F$327,'PP19'!$B$318:$B$327,$B9))</f>
        <v/>
      </c>
      <c r="V9" s="240" t="str">
        <f>IF(OR($B9="",$B9=" "),"",SUMIFS('PP20'!$F$318:$F$327,'PP20'!$B$318:$B$327,$B9))</f>
        <v/>
      </c>
      <c r="W9" s="171"/>
      <c r="X9" s="171"/>
      <c r="Y9" s="171"/>
      <c r="Z9" s="171"/>
      <c r="AA9" s="171"/>
      <c r="AB9" s="171"/>
    </row>
    <row r="10" spans="2:28" x14ac:dyDescent="0.35">
      <c r="B10" s="237" t="str">
        <f>Hulpblad!X6</f>
        <v xml:space="preserve"> </v>
      </c>
      <c r="C10" s="156" t="str">
        <f>IF(OR($B10="",$B10=" "),"",SUMIFS(Penvoerder!$F$318:$F$327,Penvoerder!$B$318:$B$327,$B10))</f>
        <v/>
      </c>
      <c r="D10" s="240" t="str">
        <f>IF(OR($B10="",$B10=" "),"",SUMIFS('PP2'!$F$318:$F$327,'PP2'!$B$318:$B$327,$B10))</f>
        <v/>
      </c>
      <c r="E10" s="240" t="str">
        <f>IF(OR($B10="",$B10=" "),"",SUMIFS('PP3'!$F$318:$F$327,'PP3'!$B$318:$B$327,$B10))</f>
        <v/>
      </c>
      <c r="F10" s="240" t="str">
        <f>IF(OR($B10="",$B10=" "),"",SUMIFS('PP4'!$F$318:$F$327,'PP4'!$B$318:$B$327,$B10))</f>
        <v/>
      </c>
      <c r="G10" s="240" t="str">
        <f>IF(OR($B10="",$B10=" "),"",SUMIFS('PP5'!$F$318:$F$327,'PP5'!$B$318:$B$327,$B10))</f>
        <v/>
      </c>
      <c r="H10" s="240" t="str">
        <f>IF(OR($B10="",$B10=" "),"",SUMIFS('PP6'!$F$318:$F$327,'PP6'!$B$318:$B$327,$B10))</f>
        <v/>
      </c>
      <c r="I10" s="240" t="str">
        <f>IF(OR($B10="",$B10=" "),"",SUMIFS('PP7'!$F$318:$F$327,'PP7'!$B$318:$B$327,$B10))</f>
        <v/>
      </c>
      <c r="J10" s="240" t="str">
        <f>IF(OR($B10="",$B10=" "),"",SUMIFS('PP8'!$F$318:$F$327,'PP8'!$B$318:$B$327,$B10))</f>
        <v/>
      </c>
      <c r="K10" s="240" t="str">
        <f>IF(OR($B10="",$B10=" "),"",SUMIFS('PP9'!$F$318:$F$327,'PP9'!$B$318:$B$327,$B10))</f>
        <v/>
      </c>
      <c r="L10" s="240" t="str">
        <f>IF(OR($B10="",$B10=" "),"",SUMIFS('PP10'!$F$318:$F$327,'PP10'!$B$318:$B$327,$B10))</f>
        <v/>
      </c>
      <c r="M10" s="240" t="str">
        <f>IF(OR($B10="",$B10=" "),"",SUMIFS('PP11'!$F$318:$F$327,'PP11'!$B$318:$B$327,$B10))</f>
        <v/>
      </c>
      <c r="N10" s="240" t="str">
        <f>IF(OR($B10="",$B10=" "),"",SUMIFS('PP12'!$F$318:$F$327,'PP12'!$B$318:$B$327,$B10))</f>
        <v/>
      </c>
      <c r="O10" s="240" t="str">
        <f>IF(OR($B10="",$B10=" "),"",SUMIFS('PP13'!$F$318:$F$327,'PP13'!$B$318:$B$327,$B10))</f>
        <v/>
      </c>
      <c r="P10" s="240" t="str">
        <f>IF(OR($B10="",$B10=" "),"",SUMIFS('PP14'!$F$318:$F$327,'PP14'!$B$318:$B$327,$B10))</f>
        <v/>
      </c>
      <c r="Q10" s="240" t="str">
        <f>IF(OR($B10="",$B10=" "),"",SUMIFS('PP15'!$F$318:$F$327,'PP15'!$B$318:$B$327,$B10))</f>
        <v/>
      </c>
      <c r="R10" s="240" t="str">
        <f>IF(OR($B10="",$B10=" "),"",SUMIFS('PP16'!$F$318:$F$327,'PP16'!$B$318:$B$327,$B10))</f>
        <v/>
      </c>
      <c r="S10" s="240" t="str">
        <f>IF(OR($B10="",$B10=" "),"",SUMIFS('PP17'!$F$318:$F$327,'PP17'!$B$318:$B$327,$B10))</f>
        <v/>
      </c>
      <c r="T10" s="240" t="str">
        <f>IF(OR($B10="",$B10=" "),"",SUMIFS('PP18'!$F$318:$F$327,'PP18'!$B$318:$B$327,$B10))</f>
        <v/>
      </c>
      <c r="U10" s="240" t="str">
        <f>IF(OR($B10="",$B10=" "),"",SUMIFS('PP19'!$F$318:$F$327,'PP19'!$B$318:$B$327,$B10))</f>
        <v/>
      </c>
      <c r="V10" s="240" t="str">
        <f>IF(OR($B10="",$B10=" "),"",SUMIFS('PP20'!$F$318:$F$327,'PP20'!$B$318:$B$327,$B10))</f>
        <v/>
      </c>
      <c r="W10" s="171"/>
      <c r="X10" s="171"/>
      <c r="Y10" s="171"/>
      <c r="Z10" s="171"/>
      <c r="AA10" s="171"/>
      <c r="AB10" s="171"/>
    </row>
    <row r="11" spans="2:28" x14ac:dyDescent="0.35">
      <c r="B11" s="237" t="str">
        <f>Hulpblad!X7</f>
        <v xml:space="preserve"> </v>
      </c>
      <c r="C11" s="156" t="str">
        <f>IF(OR($B11="",$B11=" "),"",SUMIFS(Penvoerder!$F$318:$F$327,Penvoerder!$B$318:$B$327,$B11))</f>
        <v/>
      </c>
      <c r="D11" s="240" t="str">
        <f>IF(OR($B11="",$B11=" "),"",SUMIFS('PP2'!$F$318:$F$327,'PP2'!$B$318:$B$327,$B11))</f>
        <v/>
      </c>
      <c r="E11" s="240" t="str">
        <f>IF(OR($B11="",$B11=" "),"",SUMIFS('PP3'!$F$318:$F$327,'PP3'!$B$318:$B$327,$B11))</f>
        <v/>
      </c>
      <c r="F11" s="240" t="str">
        <f>IF(OR($B11="",$B11=" "),"",SUMIFS('PP4'!$F$318:$F$327,'PP4'!$B$318:$B$327,$B11))</f>
        <v/>
      </c>
      <c r="G11" s="240" t="str">
        <f>IF(OR($B11="",$B11=" "),"",SUMIFS('PP5'!$F$318:$F$327,'PP5'!$B$318:$B$327,$B11))</f>
        <v/>
      </c>
      <c r="H11" s="240" t="str">
        <f>IF(OR($B11="",$B11=" "),"",SUMIFS('PP6'!$F$318:$F$327,'PP6'!$B$318:$B$327,$B11))</f>
        <v/>
      </c>
      <c r="I11" s="240" t="str">
        <f>IF(OR($B11="",$B11=" "),"",SUMIFS('PP7'!$F$318:$F$327,'PP7'!$B$318:$B$327,$B11))</f>
        <v/>
      </c>
      <c r="J11" s="240" t="str">
        <f>IF(OR($B11="",$B11=" "),"",SUMIFS('PP8'!$F$318:$F$327,'PP8'!$B$318:$B$327,$B11))</f>
        <v/>
      </c>
      <c r="K11" s="240" t="str">
        <f>IF(OR($B11="",$B11=" "),"",SUMIFS('PP9'!$F$318:$F$327,'PP9'!$B$318:$B$327,$B11))</f>
        <v/>
      </c>
      <c r="L11" s="240" t="str">
        <f>IF(OR($B11="",$B11=" "),"",SUMIFS('PP10'!$F$318:$F$327,'PP10'!$B$318:$B$327,$B11))</f>
        <v/>
      </c>
      <c r="M11" s="240" t="str">
        <f>IF(OR($B11="",$B11=" "),"",SUMIFS('PP11'!$F$318:$F$327,'PP11'!$B$318:$B$327,$B11))</f>
        <v/>
      </c>
      <c r="N11" s="240" t="str">
        <f>IF(OR($B11="",$B11=" "),"",SUMIFS('PP12'!$F$318:$F$327,'PP12'!$B$318:$B$327,$B11))</f>
        <v/>
      </c>
      <c r="O11" s="240" t="str">
        <f>IF(OR($B11="",$B11=" "),"",SUMIFS('PP13'!$F$318:$F$327,'PP13'!$B$318:$B$327,$B11))</f>
        <v/>
      </c>
      <c r="P11" s="240" t="str">
        <f>IF(OR($B11="",$B11=" "),"",SUMIFS('PP14'!$F$318:$F$327,'PP14'!$B$318:$B$327,$B11))</f>
        <v/>
      </c>
      <c r="Q11" s="240" t="str">
        <f>IF(OR($B11="",$B11=" "),"",SUMIFS('PP15'!$F$318:$F$327,'PP15'!$B$318:$B$327,$B11))</f>
        <v/>
      </c>
      <c r="R11" s="240" t="str">
        <f>IF(OR($B11="",$B11=" "),"",SUMIFS('PP16'!$F$318:$F$327,'PP16'!$B$318:$B$327,$B11))</f>
        <v/>
      </c>
      <c r="S11" s="240" t="str">
        <f>IF(OR($B11="",$B11=" "),"",SUMIFS('PP17'!$F$318:$F$327,'PP17'!$B$318:$B$327,$B11))</f>
        <v/>
      </c>
      <c r="T11" s="240" t="str">
        <f>IF(OR($B11="",$B11=" "),"",SUMIFS('PP18'!$F$318:$F$327,'PP18'!$B$318:$B$327,$B11))</f>
        <v/>
      </c>
      <c r="U11" s="240" t="str">
        <f>IF(OR($B11="",$B11=" "),"",SUMIFS('PP19'!$F$318:$F$327,'PP19'!$B$318:$B$327,$B11))</f>
        <v/>
      </c>
      <c r="V11" s="240" t="str">
        <f>IF(OR($B11="",$B11=" "),"",SUMIFS('PP20'!$F$318:$F$327,'PP20'!$B$318:$B$327,$B11))</f>
        <v/>
      </c>
      <c r="W11" s="171"/>
      <c r="X11" s="171"/>
      <c r="Y11" s="171"/>
      <c r="Z11" s="171"/>
      <c r="AA11" s="171"/>
      <c r="AB11" s="171"/>
    </row>
    <row r="12" spans="2:28" x14ac:dyDescent="0.35">
      <c r="B12" s="237" t="str">
        <f>Hulpblad!X8</f>
        <v xml:space="preserve"> </v>
      </c>
      <c r="C12" s="156" t="str">
        <f>IF(OR($B12="",$B12=" "),"",SUMIFS(Penvoerder!$F$318:$F$327,Penvoerder!$B$318:$B$327,$B12))</f>
        <v/>
      </c>
      <c r="D12" s="240" t="str">
        <f>IF(OR($B12="",$B12=" "),"",SUMIFS('PP2'!$F$318:$F$327,'PP2'!$B$318:$B$327,$B12))</f>
        <v/>
      </c>
      <c r="E12" s="240" t="str">
        <f>IF(OR($B12="",$B12=" "),"",SUMIFS('PP3'!$F$318:$F$327,'PP3'!$B$318:$B$327,$B12))</f>
        <v/>
      </c>
      <c r="F12" s="240" t="str">
        <f>IF(OR($B12="",$B12=" "),"",SUMIFS('PP4'!$F$318:$F$327,'PP4'!$B$318:$B$327,$B12))</f>
        <v/>
      </c>
      <c r="G12" s="240" t="str">
        <f>IF(OR($B12="",$B12=" "),"",SUMIFS('PP5'!$F$318:$F$327,'PP5'!$B$318:$B$327,$B12))</f>
        <v/>
      </c>
      <c r="H12" s="240" t="str">
        <f>IF(OR($B12="",$B12=" "),"",SUMIFS('PP6'!$F$318:$F$327,'PP6'!$B$318:$B$327,$B12))</f>
        <v/>
      </c>
      <c r="I12" s="240" t="str">
        <f>IF(OR($B12="",$B12=" "),"",SUMIFS('PP7'!$F$318:$F$327,'PP7'!$B$318:$B$327,$B12))</f>
        <v/>
      </c>
      <c r="J12" s="240" t="str">
        <f>IF(OR($B12="",$B12=" "),"",SUMIFS('PP8'!$F$318:$F$327,'PP8'!$B$318:$B$327,$B12))</f>
        <v/>
      </c>
      <c r="K12" s="240" t="str">
        <f>IF(OR($B12="",$B12=" "),"",SUMIFS('PP9'!$F$318:$F$327,'PP9'!$B$318:$B$327,$B12))</f>
        <v/>
      </c>
      <c r="L12" s="240" t="str">
        <f>IF(OR($B12="",$B12=" "),"",SUMIFS('PP10'!$F$318:$F$327,'PP10'!$B$318:$B$327,$B12))</f>
        <v/>
      </c>
      <c r="M12" s="240" t="str">
        <f>IF(OR($B12="",$B12=" "),"",SUMIFS('PP11'!$F$318:$F$327,'PP11'!$B$318:$B$327,$B12))</f>
        <v/>
      </c>
      <c r="N12" s="240" t="str">
        <f>IF(OR($B12="",$B12=" "),"",SUMIFS('PP12'!$F$318:$F$327,'PP12'!$B$318:$B$327,$B12))</f>
        <v/>
      </c>
      <c r="O12" s="240" t="str">
        <f>IF(OR($B12="",$B12=" "),"",SUMIFS('PP13'!$F$318:$F$327,'PP13'!$B$318:$B$327,$B12))</f>
        <v/>
      </c>
      <c r="P12" s="240" t="str">
        <f>IF(OR($B12="",$B12=" "),"",SUMIFS('PP14'!$F$318:$F$327,'PP14'!$B$318:$B$327,$B12))</f>
        <v/>
      </c>
      <c r="Q12" s="240" t="str">
        <f>IF(OR($B12="",$B12=" "),"",SUMIFS('PP15'!$F$318:$F$327,'PP15'!$B$318:$B$327,$B12))</f>
        <v/>
      </c>
      <c r="R12" s="240" t="str">
        <f>IF(OR($B12="",$B12=" "),"",SUMIFS('PP16'!$F$318:$F$327,'PP16'!$B$318:$B$327,$B12))</f>
        <v/>
      </c>
      <c r="S12" s="240" t="str">
        <f>IF(OR($B12="",$B12=" "),"",SUMIFS('PP17'!$F$318:$F$327,'PP17'!$B$318:$B$327,$B12))</f>
        <v/>
      </c>
      <c r="T12" s="240" t="str">
        <f>IF(OR($B12="",$B12=" "),"",SUMIFS('PP18'!$F$318:$F$327,'PP18'!$B$318:$B$327,$B12))</f>
        <v/>
      </c>
      <c r="U12" s="240" t="str">
        <f>IF(OR($B12="",$B12=" "),"",SUMIFS('PP19'!$F$318:$F$327,'PP19'!$B$318:$B$327,$B12))</f>
        <v/>
      </c>
      <c r="V12" s="240" t="str">
        <f>IF(OR($B12="",$B12=" "),"",SUMIFS('PP20'!$F$318:$F$327,'PP20'!$B$318:$B$327,$B12))</f>
        <v/>
      </c>
      <c r="W12" s="171"/>
      <c r="X12" s="171"/>
      <c r="Y12" s="171"/>
      <c r="Z12" s="171"/>
      <c r="AA12" s="171"/>
      <c r="AB12" s="171"/>
    </row>
    <row r="13" spans="2:28" x14ac:dyDescent="0.35">
      <c r="B13" s="237" t="str">
        <f>Hulpblad!X9</f>
        <v xml:space="preserve"> </v>
      </c>
      <c r="C13" s="156" t="str">
        <f>IF(OR($B13="",$B13=" "),"",SUMIFS(Penvoerder!$F$318:$F$327,Penvoerder!$B$318:$B$327,$B13))</f>
        <v/>
      </c>
      <c r="D13" s="240" t="str">
        <f>IF(OR($B13="",$B13=" "),"",SUMIFS('PP2'!$F$318:$F$327,'PP2'!$B$318:$B$327,$B13))</f>
        <v/>
      </c>
      <c r="E13" s="240" t="str">
        <f>IF(OR($B13="",$B13=" "),"",SUMIFS('PP3'!$F$318:$F$327,'PP3'!$B$318:$B$327,$B13))</f>
        <v/>
      </c>
      <c r="F13" s="240" t="str">
        <f>IF(OR($B13="",$B13=" "),"",SUMIFS('PP4'!$F$318:$F$327,'PP4'!$B$318:$B$327,$B13))</f>
        <v/>
      </c>
      <c r="G13" s="240" t="str">
        <f>IF(OR($B13="",$B13=" "),"",SUMIFS('PP5'!$F$318:$F$327,'PP5'!$B$318:$B$327,$B13))</f>
        <v/>
      </c>
      <c r="H13" s="240" t="str">
        <f>IF(OR($B13="",$B13=" "),"",SUMIFS('PP6'!$F$318:$F$327,'PP6'!$B$318:$B$327,$B13))</f>
        <v/>
      </c>
      <c r="I13" s="240" t="str">
        <f>IF(OR($B13="",$B13=" "),"",SUMIFS('PP7'!$F$318:$F$327,'PP7'!$B$318:$B$327,$B13))</f>
        <v/>
      </c>
      <c r="J13" s="240" t="str">
        <f>IF(OR($B13="",$B13=" "),"",SUMIFS('PP8'!$F$318:$F$327,'PP8'!$B$318:$B$327,$B13))</f>
        <v/>
      </c>
      <c r="K13" s="240" t="str">
        <f>IF(OR($B13="",$B13=" "),"",SUMIFS('PP9'!$F$318:$F$327,'PP9'!$B$318:$B$327,$B13))</f>
        <v/>
      </c>
      <c r="L13" s="240" t="str">
        <f>IF(OR($B13="",$B13=" "),"",SUMIFS('PP10'!$F$318:$F$327,'PP10'!$B$318:$B$327,$B13))</f>
        <v/>
      </c>
      <c r="M13" s="240" t="str">
        <f>IF(OR($B13="",$B13=" "),"",SUMIFS('PP11'!$F$318:$F$327,'PP11'!$B$318:$B$327,$B13))</f>
        <v/>
      </c>
      <c r="N13" s="240" t="str">
        <f>IF(OR($B13="",$B13=" "),"",SUMIFS('PP12'!$F$318:$F$327,'PP12'!$B$318:$B$327,$B13))</f>
        <v/>
      </c>
      <c r="O13" s="240" t="str">
        <f>IF(OR($B13="",$B13=" "),"",SUMIFS('PP13'!$F$318:$F$327,'PP13'!$B$318:$B$327,$B13))</f>
        <v/>
      </c>
      <c r="P13" s="240" t="str">
        <f>IF(OR($B13="",$B13=" "),"",SUMIFS('PP14'!$F$318:$F$327,'PP14'!$B$318:$B$327,$B13))</f>
        <v/>
      </c>
      <c r="Q13" s="240" t="str">
        <f>IF(OR($B13="",$B13=" "),"",SUMIFS('PP15'!$F$318:$F$327,'PP15'!$B$318:$B$327,$B13))</f>
        <v/>
      </c>
      <c r="R13" s="240" t="str">
        <f>IF(OR($B13="",$B13=" "),"",SUMIFS('PP16'!$F$318:$F$327,'PP16'!$B$318:$B$327,$B13))</f>
        <v/>
      </c>
      <c r="S13" s="240" t="str">
        <f>IF(OR($B13="",$B13=" "),"",SUMIFS('PP17'!$F$318:$F$327,'PP17'!$B$318:$B$327,$B13))</f>
        <v/>
      </c>
      <c r="T13" s="240" t="str">
        <f>IF(OR($B13="",$B13=" "),"",SUMIFS('PP18'!$F$318:$F$327,'PP18'!$B$318:$B$327,$B13))</f>
        <v/>
      </c>
      <c r="U13" s="240" t="str">
        <f>IF(OR($B13="",$B13=" "),"",SUMIFS('PP19'!$F$318:$F$327,'PP19'!$B$318:$B$327,$B13))</f>
        <v/>
      </c>
      <c r="V13" s="240" t="str">
        <f>IF(OR($B13="",$B13=" "),"",SUMIFS('PP20'!$F$318:$F$327,'PP20'!$B$318:$B$327,$B13))</f>
        <v/>
      </c>
      <c r="W13" s="171"/>
      <c r="X13" s="171"/>
      <c r="Y13" s="171"/>
      <c r="Z13" s="171"/>
      <c r="AA13" s="171"/>
      <c r="AB13" s="171"/>
    </row>
    <row r="14" spans="2:28" x14ac:dyDescent="0.35">
      <c r="B14" s="237" t="str">
        <f>Hulpblad!X10</f>
        <v xml:space="preserve"> </v>
      </c>
      <c r="C14" s="156" t="str">
        <f>IF(OR($B14="",$B14=" "),"",SUMIFS(Penvoerder!$F$318:$F$327,Penvoerder!$B$318:$B$327,$B14))</f>
        <v/>
      </c>
      <c r="D14" s="240" t="str">
        <f>IF(OR($B14="",$B14=" "),"",SUMIFS('PP2'!$F$318:$F$327,'PP2'!$B$318:$B$327,$B14))</f>
        <v/>
      </c>
      <c r="E14" s="240" t="str">
        <f>IF(OR($B14="",$B14=" "),"",SUMIFS('PP3'!$F$318:$F$327,'PP3'!$B$318:$B$327,$B14))</f>
        <v/>
      </c>
      <c r="F14" s="240" t="str">
        <f>IF(OR($B14="",$B14=" "),"",SUMIFS('PP4'!$F$318:$F$327,'PP4'!$B$318:$B$327,$B14))</f>
        <v/>
      </c>
      <c r="G14" s="240" t="str">
        <f>IF(OR($B14="",$B14=" "),"",SUMIFS('PP5'!$F$318:$F$327,'PP5'!$B$318:$B$327,$B14))</f>
        <v/>
      </c>
      <c r="H14" s="240" t="str">
        <f>IF(OR($B14="",$B14=" "),"",SUMIFS('PP6'!$F$318:$F$327,'PP6'!$B$318:$B$327,$B14))</f>
        <v/>
      </c>
      <c r="I14" s="240" t="str">
        <f>IF(OR($B14="",$B14=" "),"",SUMIFS('PP7'!$F$318:$F$327,'PP7'!$B$318:$B$327,$B14))</f>
        <v/>
      </c>
      <c r="J14" s="240" t="str">
        <f>IF(OR($B14="",$B14=" "),"",SUMIFS('PP8'!$F$318:$F$327,'PP8'!$B$318:$B$327,$B14))</f>
        <v/>
      </c>
      <c r="K14" s="240" t="str">
        <f>IF(OR($B14="",$B14=" "),"",SUMIFS('PP9'!$F$318:$F$327,'PP9'!$B$318:$B$327,$B14))</f>
        <v/>
      </c>
      <c r="L14" s="240" t="str">
        <f>IF(OR($B14="",$B14=" "),"",SUMIFS('PP10'!$F$318:$F$327,'PP10'!$B$318:$B$327,$B14))</f>
        <v/>
      </c>
      <c r="M14" s="240" t="str">
        <f>IF(OR($B14="",$B14=" "),"",SUMIFS('PP11'!$F$318:$F$327,'PP11'!$B$318:$B$327,$B14))</f>
        <v/>
      </c>
      <c r="N14" s="240" t="str">
        <f>IF(OR($B14="",$B14=" "),"",SUMIFS('PP12'!$F$318:$F$327,'PP12'!$B$318:$B$327,$B14))</f>
        <v/>
      </c>
      <c r="O14" s="240" t="str">
        <f>IF(OR($B14="",$B14=" "),"",SUMIFS('PP13'!$F$318:$F$327,'PP13'!$B$318:$B$327,$B14))</f>
        <v/>
      </c>
      <c r="P14" s="240" t="str">
        <f>IF(OR($B14="",$B14=" "),"",SUMIFS('PP14'!$F$318:$F$327,'PP14'!$B$318:$B$327,$B14))</f>
        <v/>
      </c>
      <c r="Q14" s="240" t="str">
        <f>IF(OR($B14="",$B14=" "),"",SUMIFS('PP15'!$F$318:$F$327,'PP15'!$B$318:$B$327,$B14))</f>
        <v/>
      </c>
      <c r="R14" s="240" t="str">
        <f>IF(OR($B14="",$B14=" "),"",SUMIFS('PP16'!$F$318:$F$327,'PP16'!$B$318:$B$327,$B14))</f>
        <v/>
      </c>
      <c r="S14" s="240" t="str">
        <f>IF(OR($B14="",$B14=" "),"",SUMIFS('PP17'!$F$318:$F$327,'PP17'!$B$318:$B$327,$B14))</f>
        <v/>
      </c>
      <c r="T14" s="240" t="str">
        <f>IF(OR($B14="",$B14=" "),"",SUMIFS('PP18'!$F$318:$F$327,'PP18'!$B$318:$B$327,$B14))</f>
        <v/>
      </c>
      <c r="U14" s="240" t="str">
        <f>IF(OR($B14="",$B14=" "),"",SUMIFS('PP19'!$F$318:$F$327,'PP19'!$B$318:$B$327,$B14))</f>
        <v/>
      </c>
      <c r="V14" s="240" t="str">
        <f>IF(OR($B14="",$B14=" "),"",SUMIFS('PP20'!$F$318:$F$327,'PP20'!$B$318:$B$327,$B14))</f>
        <v/>
      </c>
      <c r="W14" s="171"/>
      <c r="X14" s="171"/>
      <c r="Y14" s="171"/>
      <c r="Z14" s="171"/>
      <c r="AA14" s="171"/>
      <c r="AB14" s="171"/>
    </row>
    <row r="15" spans="2:28" ht="15" thickBot="1" x14ac:dyDescent="0.4">
      <c r="B15" s="238" t="str">
        <f>Hulpblad!X11</f>
        <v xml:space="preserve"> </v>
      </c>
      <c r="C15" s="160" t="str">
        <f>IF(OR($B15="",$B15=" "),"",SUMIFS(Penvoerder!$F$318:$F$327,Penvoerder!$B$318:$B$327,$B15))</f>
        <v/>
      </c>
      <c r="D15" s="241" t="str">
        <f>IF(OR($B15="",$B15=" "),"",SUMIFS('PP2'!$F$318:$F$327,'PP2'!$B$318:$B$327,$B15))</f>
        <v/>
      </c>
      <c r="E15" s="241" t="str">
        <f>IF(OR($B15="",$B15=" "),"",SUMIFS('PP3'!$F$318:$F$327,'PP3'!$B$318:$B$327,$B15))</f>
        <v/>
      </c>
      <c r="F15" s="241" t="str">
        <f>IF(OR($B15="",$B15=" "),"",SUMIFS('PP4'!$F$318:$F$327,'PP4'!$B$318:$B$327,$B15))</f>
        <v/>
      </c>
      <c r="G15" s="241" t="str">
        <f>IF(OR($B15="",$B15=" "),"",SUMIFS('PP5'!$F$318:$F$327,'PP5'!$B$318:$B$327,$B15))</f>
        <v/>
      </c>
      <c r="H15" s="241" t="str">
        <f>IF(OR($B15="",$B15=" "),"",SUMIFS('PP6'!$F$318:$F$327,'PP6'!$B$318:$B$327,$B15))</f>
        <v/>
      </c>
      <c r="I15" s="241" t="str">
        <f>IF(OR($B15="",$B15=" "),"",SUMIFS('PP7'!$F$318:$F$327,'PP7'!$B$318:$B$327,$B15))</f>
        <v/>
      </c>
      <c r="J15" s="241" t="str">
        <f>IF(OR($B15="",$B15=" "),"",SUMIFS('PP8'!$F$318:$F$327,'PP8'!$B$318:$B$327,$B15))</f>
        <v/>
      </c>
      <c r="K15" s="241" t="str">
        <f>IF(OR($B15="",$B15=" "),"",SUMIFS('PP9'!$F$318:$F$327,'PP9'!$B$318:$B$327,$B15))</f>
        <v/>
      </c>
      <c r="L15" s="241" t="str">
        <f>IF(OR($B15="",$B15=" "),"",SUMIFS('PP10'!$F$318:$F$327,'PP10'!$B$318:$B$327,$B15))</f>
        <v/>
      </c>
      <c r="M15" s="241" t="str">
        <f>IF(OR($B15="",$B15=" "),"",SUMIFS('PP11'!$F$318:$F$327,'PP11'!$B$318:$B$327,$B15))</f>
        <v/>
      </c>
      <c r="N15" s="241" t="str">
        <f>IF(OR($B15="",$B15=" "),"",SUMIFS('PP12'!$F$318:$F$327,'PP12'!$B$318:$B$327,$B15))</f>
        <v/>
      </c>
      <c r="O15" s="241" t="str">
        <f>IF(OR($B15="",$B15=" "),"",SUMIFS('PP13'!$F$318:$F$327,'PP13'!$B$318:$B$327,$B15))</f>
        <v/>
      </c>
      <c r="P15" s="241" t="str">
        <f>IF(OR($B15="",$B15=" "),"",SUMIFS('PP14'!$F$318:$F$327,'PP14'!$B$318:$B$327,$B15))</f>
        <v/>
      </c>
      <c r="Q15" s="241" t="str">
        <f>IF(OR($B15="",$B15=" "),"",SUMIFS('PP15'!$F$318:$F$327,'PP15'!$B$318:$B$327,$B15))</f>
        <v/>
      </c>
      <c r="R15" s="241" t="str">
        <f>IF(OR($B15="",$B15=" "),"",SUMIFS('PP16'!$F$318:$F$327,'PP16'!$B$318:$B$327,$B15))</f>
        <v/>
      </c>
      <c r="S15" s="241" t="str">
        <f>IF(OR($B15="",$B15=" "),"",SUMIFS('PP17'!$F$318:$F$327,'PP17'!$B$318:$B$327,$B15))</f>
        <v/>
      </c>
      <c r="T15" s="241" t="str">
        <f>IF(OR($B15="",$B15=" "),"",SUMIFS('PP18'!$F$318:$F$327,'PP18'!$B$318:$B$327,$B15))</f>
        <v/>
      </c>
      <c r="U15" s="241" t="str">
        <f>IF(OR($B15="",$B15=" "),"",SUMIFS('PP19'!$F$318:$F$327,'PP19'!$B$318:$B$327,$B15))</f>
        <v/>
      </c>
      <c r="V15" s="241" t="str">
        <f>IF(OR($B15="",$B15=" "),"",SUMIFS('PP20'!$F$318:$F$327,'PP20'!$B$318:$B$327,$B15))</f>
        <v/>
      </c>
      <c r="W15" s="171"/>
      <c r="X15" s="171"/>
      <c r="Y15" s="171"/>
      <c r="Z15" s="171"/>
      <c r="AA15" s="171"/>
      <c r="AB15" s="171"/>
    </row>
    <row r="16" spans="2:28" ht="15.5" thickTop="1" thickBot="1" x14ac:dyDescent="0.4">
      <c r="B16" s="242" t="s">
        <v>68</v>
      </c>
      <c r="C16" s="161">
        <f>SUM(C6:C15)</f>
        <v>0</v>
      </c>
      <c r="D16" s="161">
        <f t="shared" ref="D16:V16" si="0">SUM(D6:D15)</f>
        <v>0</v>
      </c>
      <c r="E16" s="161">
        <f t="shared" si="0"/>
        <v>0</v>
      </c>
      <c r="F16" s="161">
        <f t="shared" si="0"/>
        <v>0</v>
      </c>
      <c r="G16" s="161">
        <f t="shared" si="0"/>
        <v>0</v>
      </c>
      <c r="H16" s="161">
        <f t="shared" si="0"/>
        <v>0</v>
      </c>
      <c r="I16" s="161">
        <f t="shared" si="0"/>
        <v>0</v>
      </c>
      <c r="J16" s="161">
        <f t="shared" si="0"/>
        <v>0</v>
      </c>
      <c r="K16" s="161">
        <f t="shared" si="0"/>
        <v>0</v>
      </c>
      <c r="L16" s="161">
        <f t="shared" si="0"/>
        <v>0</v>
      </c>
      <c r="M16" s="161">
        <f t="shared" si="0"/>
        <v>0</v>
      </c>
      <c r="N16" s="161">
        <f t="shared" si="0"/>
        <v>0</v>
      </c>
      <c r="O16" s="161">
        <f t="shared" si="0"/>
        <v>0</v>
      </c>
      <c r="P16" s="161">
        <f t="shared" si="0"/>
        <v>0</v>
      </c>
      <c r="Q16" s="161">
        <f t="shared" si="0"/>
        <v>0</v>
      </c>
      <c r="R16" s="161">
        <f t="shared" si="0"/>
        <v>0</v>
      </c>
      <c r="S16" s="161">
        <f t="shared" si="0"/>
        <v>0</v>
      </c>
      <c r="T16" s="161">
        <f t="shared" si="0"/>
        <v>0</v>
      </c>
      <c r="U16" s="161">
        <f t="shared" si="0"/>
        <v>0</v>
      </c>
      <c r="V16" s="161">
        <f t="shared" si="0"/>
        <v>0</v>
      </c>
      <c r="W16" s="171"/>
      <c r="X16" s="171"/>
      <c r="Y16" s="171"/>
      <c r="Z16" s="171"/>
      <c r="AA16" s="171"/>
      <c r="AB16" s="171"/>
    </row>
    <row r="17" spans="2:28" s="24" customFormat="1" ht="15.5" thickTop="1" thickBot="1" x14ac:dyDescent="0.4">
      <c r="B17" s="248" t="s">
        <v>69</v>
      </c>
      <c r="C17" s="164">
        <f>Penvoerder!$C$330</f>
        <v>0</v>
      </c>
      <c r="D17" s="165">
        <f>'PP2'!$C$330</f>
        <v>0</v>
      </c>
      <c r="E17" s="165">
        <f>'PP3'!$C$330</f>
        <v>0</v>
      </c>
      <c r="F17" s="165">
        <f>'PP4'!$C$330</f>
        <v>0</v>
      </c>
      <c r="G17" s="165">
        <f>'PP5'!$C$330</f>
        <v>0</v>
      </c>
      <c r="H17" s="165">
        <f>'PP6'!$C$330</f>
        <v>0</v>
      </c>
      <c r="I17" s="165">
        <f>'PP7'!$C$330</f>
        <v>0</v>
      </c>
      <c r="J17" s="165">
        <f>'PP8'!$C$330</f>
        <v>0</v>
      </c>
      <c r="K17" s="165">
        <f>'PP9'!$C$330</f>
        <v>0</v>
      </c>
      <c r="L17" s="165">
        <f>'PP10'!$C$330</f>
        <v>0</v>
      </c>
      <c r="M17" s="165">
        <f>'PP11'!$C$330</f>
        <v>0</v>
      </c>
      <c r="N17" s="165">
        <f>'PP12'!$C$330</f>
        <v>0</v>
      </c>
      <c r="O17" s="165">
        <f>'PP13'!$C$330</f>
        <v>0</v>
      </c>
      <c r="P17" s="165">
        <f>'PP14'!$C$330</f>
        <v>0</v>
      </c>
      <c r="Q17" s="165">
        <f>'PP15'!$C$330</f>
        <v>0</v>
      </c>
      <c r="R17" s="165">
        <f>'PP16'!$C$330</f>
        <v>0</v>
      </c>
      <c r="S17" s="165">
        <f>'PP17'!$C$330</f>
        <v>0</v>
      </c>
      <c r="T17" s="165">
        <f>'PP18'!$C$330</f>
        <v>0</v>
      </c>
      <c r="U17" s="165">
        <f>'PP19'!$C$330</f>
        <v>0</v>
      </c>
      <c r="V17" s="165">
        <f>'PP20'!$C$330</f>
        <v>0</v>
      </c>
      <c r="W17" s="244"/>
      <c r="X17" s="244"/>
      <c r="Y17" s="244"/>
      <c r="Z17" s="244"/>
      <c r="AA17" s="244"/>
      <c r="AB17" s="244"/>
    </row>
    <row r="18" spans="2:28" ht="15.5" thickTop="1" thickBot="1" x14ac:dyDescent="0.4">
      <c r="B18" s="242" t="s">
        <v>70</v>
      </c>
      <c r="C18" s="161" t="str">
        <f>IF(ROUND(C16,2)&gt;=ROUND(C17,2),"JA",C16-C17)</f>
        <v>JA</v>
      </c>
      <c r="D18" s="161" t="str">
        <f t="shared" ref="D18:V18" si="1">IF(ROUND(D16,2)&gt;=ROUND(D17,2),"JA",D16-D17)</f>
        <v>JA</v>
      </c>
      <c r="E18" s="161" t="str">
        <f t="shared" si="1"/>
        <v>JA</v>
      </c>
      <c r="F18" s="161" t="str">
        <f t="shared" si="1"/>
        <v>JA</v>
      </c>
      <c r="G18" s="161" t="str">
        <f t="shared" si="1"/>
        <v>JA</v>
      </c>
      <c r="H18" s="161" t="str">
        <f t="shared" si="1"/>
        <v>JA</v>
      </c>
      <c r="I18" s="161" t="str">
        <f t="shared" si="1"/>
        <v>JA</v>
      </c>
      <c r="J18" s="161" t="str">
        <f t="shared" si="1"/>
        <v>JA</v>
      </c>
      <c r="K18" s="161" t="str">
        <f t="shared" si="1"/>
        <v>JA</v>
      </c>
      <c r="L18" s="161" t="str">
        <f t="shared" si="1"/>
        <v>JA</v>
      </c>
      <c r="M18" s="161" t="str">
        <f t="shared" si="1"/>
        <v>JA</v>
      </c>
      <c r="N18" s="161" t="str">
        <f t="shared" si="1"/>
        <v>JA</v>
      </c>
      <c r="O18" s="161" t="str">
        <f t="shared" si="1"/>
        <v>JA</v>
      </c>
      <c r="P18" s="161" t="str">
        <f t="shared" si="1"/>
        <v>JA</v>
      </c>
      <c r="Q18" s="161" t="str">
        <f t="shared" si="1"/>
        <v>JA</v>
      </c>
      <c r="R18" s="161" t="str">
        <f t="shared" si="1"/>
        <v>JA</v>
      </c>
      <c r="S18" s="161" t="str">
        <f t="shared" si="1"/>
        <v>JA</v>
      </c>
      <c r="T18" s="161" t="str">
        <f t="shared" si="1"/>
        <v>JA</v>
      </c>
      <c r="U18" s="161" t="str">
        <f t="shared" si="1"/>
        <v>JA</v>
      </c>
      <c r="V18" s="161" t="str">
        <f t="shared" si="1"/>
        <v>JA</v>
      </c>
      <c r="W18" s="171"/>
      <c r="X18" s="171"/>
      <c r="Y18" s="171"/>
      <c r="Z18" s="171"/>
      <c r="AA18" s="171"/>
      <c r="AB18" s="171"/>
    </row>
    <row r="19" spans="2:28" ht="11.25" customHeight="1" thickTop="1" x14ac:dyDescent="0.35">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row>
    <row r="20" spans="2:28" x14ac:dyDescent="0.35">
      <c r="B20" s="249" t="s">
        <v>71</v>
      </c>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row>
    <row r="21" spans="2:28" x14ac:dyDescent="0.35">
      <c r="B21" s="249" t="s">
        <v>72</v>
      </c>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row>
    <row r="22" spans="2:28" x14ac:dyDescent="0.35">
      <c r="B22" s="250" t="s">
        <v>73</v>
      </c>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row>
    <row r="23" spans="2:28" x14ac:dyDescent="0.35">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row>
    <row r="24" spans="2:28" s="108" customFormat="1" x14ac:dyDescent="0.35">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row>
    <row r="25" spans="2:28" s="108" customFormat="1" x14ac:dyDescent="0.35">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row>
    <row r="26" spans="2:28" s="108" customFormat="1" x14ac:dyDescent="0.35"/>
    <row r="27" spans="2:28" s="108" customFormat="1" x14ac:dyDescent="0.35"/>
    <row r="28" spans="2:28" s="108" customFormat="1" x14ac:dyDescent="0.35"/>
    <row r="29" spans="2:28" s="108" customFormat="1" x14ac:dyDescent="0.35"/>
    <row r="30" spans="2:28" s="108" customFormat="1" x14ac:dyDescent="0.35"/>
    <row r="31" spans="2:28" s="108" customFormat="1" x14ac:dyDescent="0.35"/>
    <row r="32" spans="2:28" s="108" customFormat="1" x14ac:dyDescent="0.35"/>
    <row r="33" s="108" customFormat="1" x14ac:dyDescent="0.35"/>
    <row r="34" s="108" customFormat="1" x14ac:dyDescent="0.35"/>
    <row r="35" s="108" customFormat="1" x14ac:dyDescent="0.35"/>
    <row r="36" s="108" customFormat="1" x14ac:dyDescent="0.35"/>
    <row r="37" s="108" customFormat="1" x14ac:dyDescent="0.35"/>
    <row r="38" s="108" customFormat="1" x14ac:dyDescent="0.35"/>
    <row r="39" s="108" customFormat="1" x14ac:dyDescent="0.35"/>
    <row r="40" s="108" customFormat="1" x14ac:dyDescent="0.35"/>
    <row r="41" s="108" customFormat="1" x14ac:dyDescent="0.35"/>
    <row r="42" s="108" customFormat="1" x14ac:dyDescent="0.35"/>
    <row r="43" s="108" customFormat="1" x14ac:dyDescent="0.35"/>
    <row r="44" s="108" customFormat="1" x14ac:dyDescent="0.35"/>
    <row r="45" s="108" customFormat="1" x14ac:dyDescent="0.35"/>
    <row r="46" s="108" customFormat="1" x14ac:dyDescent="0.35"/>
    <row r="47" s="108" customFormat="1" x14ac:dyDescent="0.35"/>
  </sheetData>
  <sheetProtection sheet="1" objects="1" scenarios="1"/>
  <conditionalFormatting sqref="C18:V18">
    <cfRule type="cellIs" dxfId="420" priority="3" operator="notEqual">
      <formula>"JA"</formula>
    </cfRule>
  </conditionalFormatting>
  <pageMargins left="0.7" right="0.7" top="0.75" bottom="0.75" header="0.3" footer="0.3"/>
  <pageSetup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C04D-23B0-4EA5-B94C-4B409AE28588}">
  <sheetPr codeName="Sheet5">
    <tabColor rgb="FF00B050"/>
    <pageSetUpPr fitToPage="1"/>
  </sheetPr>
  <dimension ref="B1:J38"/>
  <sheetViews>
    <sheetView workbookViewId="0">
      <selection activeCell="C2" sqref="C2:D2"/>
    </sheetView>
  </sheetViews>
  <sheetFormatPr defaultColWidth="9.1796875" defaultRowHeight="13.5" x14ac:dyDescent="0.35"/>
  <cols>
    <col min="1" max="1" width="3.453125" style="104" customWidth="1"/>
    <col min="2" max="2" width="21.453125" style="104" customWidth="1"/>
    <col min="3" max="3" width="48.453125" style="104" customWidth="1"/>
    <col min="4" max="4" width="34.26953125" style="104" customWidth="1"/>
    <col min="5" max="5" width="21.26953125" style="104" customWidth="1"/>
    <col min="6" max="6" width="26.1796875" style="104" customWidth="1"/>
    <col min="7" max="7" width="18.81640625" style="104" customWidth="1"/>
    <col min="8" max="16384" width="9.1796875" style="104"/>
  </cols>
  <sheetData>
    <row r="1" spans="2:7" x14ac:dyDescent="0.35">
      <c r="G1" s="46" t="s">
        <v>74</v>
      </c>
    </row>
    <row r="2" spans="2:7" ht="23.25" customHeight="1" x14ac:dyDescent="0.35">
      <c r="B2" s="34" t="s">
        <v>75</v>
      </c>
      <c r="C2" s="253"/>
      <c r="D2" s="253"/>
      <c r="E2" s="105"/>
      <c r="G2" s="47" t="s">
        <v>76</v>
      </c>
    </row>
    <row r="3" spans="2:7" x14ac:dyDescent="0.35">
      <c r="G3" s="61" t="s">
        <v>77</v>
      </c>
    </row>
    <row r="8" spans="2:7" ht="18" customHeight="1" x14ac:dyDescent="0.35"/>
    <row r="9" spans="2:7" ht="15" thickBot="1" x14ac:dyDescent="0.4">
      <c r="B9" s="214" t="s">
        <v>78</v>
      </c>
      <c r="C9" s="214" t="s">
        <v>79</v>
      </c>
    </row>
    <row r="10" spans="2:7" ht="15" thickTop="1" x14ac:dyDescent="0.35">
      <c r="B10" s="208"/>
      <c r="C10" s="209"/>
    </row>
    <row r="11" spans="2:7" ht="14.5" x14ac:dyDescent="0.35">
      <c r="B11" s="210"/>
      <c r="C11" s="209"/>
    </row>
    <row r="12" spans="2:7" ht="14.5" x14ac:dyDescent="0.35">
      <c r="B12" s="210"/>
      <c r="C12" s="209"/>
    </row>
    <row r="13" spans="2:7" ht="14.5" x14ac:dyDescent="0.35">
      <c r="B13" s="210"/>
      <c r="C13" s="211"/>
    </row>
    <row r="14" spans="2:7" ht="14.5" x14ac:dyDescent="0.35">
      <c r="B14" s="210"/>
      <c r="C14" s="211"/>
    </row>
    <row r="15" spans="2:7" ht="14.5" x14ac:dyDescent="0.35">
      <c r="B15" s="210"/>
      <c r="C15" s="211"/>
    </row>
    <row r="16" spans="2:7" ht="14.5" x14ac:dyDescent="0.35">
      <c r="B16" s="210"/>
      <c r="C16" s="211"/>
    </row>
    <row r="17" spans="2:6" ht="14.5" x14ac:dyDescent="0.35">
      <c r="B17" s="210"/>
      <c r="C17" s="211"/>
    </row>
    <row r="18" spans="2:6" ht="14.5" x14ac:dyDescent="0.35">
      <c r="B18" s="210"/>
      <c r="C18" s="211"/>
    </row>
    <row r="19" spans="2:6" ht="14.5" x14ac:dyDescent="0.35">
      <c r="B19" s="212"/>
      <c r="C19" s="213"/>
    </row>
    <row r="22" spans="2:6" ht="14.5" x14ac:dyDescent="0.35">
      <c r="B22" s="153" t="str">
        <f>"Wij, projectpartners van het project '"&amp;C2&amp;"', kiezen onderstaande optie voor het begroten en verantwoorden van de projectkosten:"</f>
        <v>Wij, projectpartners van het project '', kiezen onderstaande optie voor het begroten en verantwoorden van de projectkosten:</v>
      </c>
    </row>
    <row r="24" spans="2:6" ht="24.75" customHeight="1" x14ac:dyDescent="0.35">
      <c r="B24" s="254"/>
      <c r="C24" s="255"/>
      <c r="D24" s="255"/>
      <c r="E24" s="255"/>
      <c r="F24" s="106"/>
    </row>
    <row r="38" spans="10:10" x14ac:dyDescent="0.35">
      <c r="J38" s="239"/>
    </row>
  </sheetData>
  <sheetProtection sheet="1" objects="1" scenarios="1"/>
  <mergeCells count="2">
    <mergeCell ref="C2:D2"/>
    <mergeCell ref="B24:E24"/>
  </mergeCells>
  <phoneticPr fontId="10" type="noConversion"/>
  <dataValidations count="2">
    <dataValidation type="list" allowBlank="1" showInputMessage="1" showErrorMessage="1" sqref="B24" xr:uid="{F7D2413A-17A1-436A-8C48-45378EC78FF5}">
      <formula1>K_Keuzeopties</formula1>
    </dataValidation>
    <dataValidation type="list" allowBlank="1" showInputMessage="1" showErrorMessage="1" sqref="B10:B19" xr:uid="{668E8899-4CD7-4D26-915B-A881421F0BBD}">
      <formula1>K_Werkpakketnummer</formula1>
    </dataValidation>
  </dataValidations>
  <pageMargins left="0.70866141732283472" right="0.70866141732283472" top="0.74803149606299213" bottom="0.74803149606299213" header="0.31496062992125984" footer="0.31496062992125984"/>
  <pageSetup paperSize="9" scale="71" orientation="landscape" r:id="rId1"/>
  <headerFooter>
    <oddFooter>&amp;L&amp;A&amp;C&amp;D&amp;R&amp;P van &amp;N</oddFooter>
  </headerFooter>
  <ignoredErrors>
    <ignoredError sqref="B22" unlockedFormula="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205B-C8E2-4B91-A68E-F1241DB5FA32}">
  <sheetPr codeName="Sheet6">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80</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penvoerder in.",IF(Projectinformatie!B24="","Er is voor het project nog geen optie gekozen voor het begroten en verantwoorden van de kosten. Kies de optie op tabblad 'Projectinformatie' onder de werkpakketten.",VLOOKUP(Projectinformatie!B24,Hulpblad!R:S,2,FALSE)))</f>
        <v>Vul eerst hierboven alle informatie over de penvoerder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217"/>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C2:E2"/>
    <mergeCell ref="B130:G130"/>
    <mergeCell ref="B14:H14"/>
    <mergeCell ref="C29:H29"/>
    <mergeCell ref="C6:D6"/>
    <mergeCell ref="B11:I11"/>
    <mergeCell ref="B31:H31"/>
    <mergeCell ref="B163:I163"/>
    <mergeCell ref="B147:I147"/>
    <mergeCell ref="B34:F34"/>
    <mergeCell ref="B66:G66"/>
    <mergeCell ref="B98:G98"/>
    <mergeCell ref="B315:I315"/>
    <mergeCell ref="B312:H312"/>
    <mergeCell ref="B297:I297"/>
    <mergeCell ref="B197:I197"/>
    <mergeCell ref="B212:G212"/>
    <mergeCell ref="B229:E229"/>
    <mergeCell ref="B294:H294"/>
    <mergeCell ref="B262:G262"/>
  </mergeCells>
  <phoneticPr fontId="10" type="noConversion"/>
  <conditionalFormatting sqref="A12:I33 A34:B34 G34:I34 A35:I35 A36:J62 A63:I65 A66:B66 H66:I66 A67:I67 A68:J94 A95:I97 A98:B98 H98:I98 A99:I99 A100:J126 A127:I230 A231:J258 A259:I261 A262:B262 H262:I262 A263:I263 A264:J290 A291:I332">
    <cfRule type="expression" dxfId="419" priority="1" stopIfTrue="1">
      <formula>$A$16=0</formula>
    </cfRule>
  </conditionalFormatting>
  <conditionalFormatting sqref="B29:C29">
    <cfRule type="expression" dxfId="418" priority="126">
      <formula>LEFT($C$29,3)="Let"</formula>
    </cfRule>
  </conditionalFormatting>
  <conditionalFormatting sqref="B33:C33 B36:F62">
    <cfRule type="expression" dxfId="417" priority="85">
      <formula>$A$33="nvt"</formula>
    </cfRule>
  </conditionalFormatting>
  <conditionalFormatting sqref="B65:C65 B68:G94">
    <cfRule type="expression" dxfId="416" priority="86">
      <formula>$A$65="nvt"</formula>
    </cfRule>
  </conditionalFormatting>
  <conditionalFormatting sqref="B97:C97 B100:G126">
    <cfRule type="expression" dxfId="415" priority="83">
      <formula>$A$97="nvt"</formula>
    </cfRule>
  </conditionalFormatting>
  <conditionalFormatting sqref="B129:C129">
    <cfRule type="expression" dxfId="414" priority="81">
      <formula>$A$129="nvt"</formula>
    </cfRule>
  </conditionalFormatting>
  <conditionalFormatting sqref="B132:C143">
    <cfRule type="expression" dxfId="413" priority="102">
      <formula>$A$129="nvt"</formula>
    </cfRule>
  </conditionalFormatting>
  <conditionalFormatting sqref="B146:C146">
    <cfRule type="expression" dxfId="412" priority="79">
      <formula>$A$146="nvt"</formula>
    </cfRule>
  </conditionalFormatting>
  <conditionalFormatting sqref="B162:C162">
    <cfRule type="expression" dxfId="411" priority="77">
      <formula>$A$162="nvt"</formula>
    </cfRule>
  </conditionalFormatting>
  <conditionalFormatting sqref="B196:C196">
    <cfRule type="expression" dxfId="410" priority="75">
      <formula>$A$196="nvt"</formula>
    </cfRule>
  </conditionalFormatting>
  <conditionalFormatting sqref="B214:C225">
    <cfRule type="expression" dxfId="409" priority="98">
      <formula>$A$211="nvt"</formula>
    </cfRule>
  </conditionalFormatting>
  <conditionalFormatting sqref="B228:C228 B231:F258">
    <cfRule type="expression" dxfId="408" priority="71">
      <formula>$A$228="nvt"</formula>
    </cfRule>
  </conditionalFormatting>
  <conditionalFormatting sqref="B261:C261 B264:G290">
    <cfRule type="expression" dxfId="407" priority="69">
      <formula>$A$261="nvt"</formula>
    </cfRule>
  </conditionalFormatting>
  <conditionalFormatting sqref="B17:D26">
    <cfRule type="expression" dxfId="406" priority="91">
      <formula>$A17=0</formula>
    </cfRule>
  </conditionalFormatting>
  <conditionalFormatting sqref="B211:E211">
    <cfRule type="expression" dxfId="405" priority="26">
      <formula>$A$211="nvt"</formula>
    </cfRule>
  </conditionalFormatting>
  <conditionalFormatting sqref="B149:I159">
    <cfRule type="expression" dxfId="404" priority="2">
      <formula>$A$146="nvt"</formula>
    </cfRule>
  </conditionalFormatting>
  <conditionalFormatting sqref="B165:I193">
    <cfRule type="expression" dxfId="403" priority="4">
      <formula>$A$162="nvt"</formula>
    </cfRule>
  </conditionalFormatting>
  <conditionalFormatting sqref="B199:I208">
    <cfRule type="expression" dxfId="402" priority="99">
      <formula>$A$196="nvt"</formula>
    </cfRule>
  </conditionalFormatting>
  <conditionalFormatting sqref="C309">
    <cfRule type="cellIs" dxfId="401" priority="90" operator="notEqual">
      <formula>"JA"</formula>
    </cfRule>
  </conditionalFormatting>
  <conditionalFormatting sqref="C332">
    <cfRule type="cellIs" dxfId="400" priority="65" operator="notEqual">
      <formula>"JA"</formula>
    </cfRule>
  </conditionalFormatting>
  <conditionalFormatting sqref="D305">
    <cfRule type="expression" dxfId="399" priority="6">
      <formula>C309&lt;&gt;"JA"</formula>
    </cfRule>
  </conditionalFormatting>
  <dataValidations count="5">
    <dataValidation type="list" allowBlank="1" showInputMessage="1" showErrorMessage="1" sqref="B69:B93 B232:B257 B101:B125 B150:B158 B37:B61 B200:B207 B166:B192 B265:B289" xr:uid="{9027552E-3182-4694-9DEB-1A819494B2E0}">
      <formula1>K_Werkpakket</formula1>
    </dataValidation>
    <dataValidation type="list" allowBlank="1" showInputMessage="1" showErrorMessage="1" sqref="C6" xr:uid="{85F3C175-0518-47EA-9E31-B2F9AD3FD932}">
      <formula1>K_Type</formula1>
    </dataValidation>
    <dataValidation type="list" allowBlank="1" showInputMessage="1" showErrorMessage="1" sqref="C7" xr:uid="{A9AE8290-028C-41E8-B0C7-1984E866D34B}">
      <formula1>K_Omvang</formula1>
    </dataValidation>
    <dataValidation type="list" allowBlank="1" showInputMessage="1" showErrorMessage="1" sqref="C318:C327" xr:uid="{BD13EF33-74CA-4F04-A195-82E36EB908EB}">
      <formula1>K_Staatssteunartikel</formula1>
    </dataValidation>
    <dataValidation type="list" allowBlank="1" showInputMessage="1" showErrorMessage="1" sqref="C195" xr:uid="{A2D80E0F-7A8D-4BD9-A1B8-7FBBDF834498}">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B70AB-6228-4ABC-B606-847AE67CFCDE}">
  <sheetPr codeName="Sheet7">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123</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1"/>
      <c r="E319" s="186">
        <f t="shared" si="12"/>
        <v>0</v>
      </c>
      <c r="F319" s="186">
        <f t="shared" si="13"/>
        <v>0</v>
      </c>
      <c r="G319" s="187"/>
      <c r="H319" s="179"/>
      <c r="I319" s="179"/>
    </row>
    <row r="320" spans="2:9" ht="15.75" customHeight="1" x14ac:dyDescent="0.35">
      <c r="B320" s="178" t="str">
        <f>Hulpblad!X4</f>
        <v xml:space="preserve"> </v>
      </c>
      <c r="C320" s="188"/>
      <c r="D320" s="181"/>
      <c r="E320" s="186">
        <f t="shared" si="12"/>
        <v>0</v>
      </c>
      <c r="F320" s="186">
        <f t="shared" si="13"/>
        <v>0</v>
      </c>
      <c r="G320" s="187"/>
      <c r="H320" s="179"/>
      <c r="I320" s="179"/>
    </row>
    <row r="321" spans="2:9" ht="15.75" customHeight="1" x14ac:dyDescent="0.35">
      <c r="B321" s="178" t="str">
        <f>Hulpblad!X5</f>
        <v xml:space="preserve"> </v>
      </c>
      <c r="C321" s="188"/>
      <c r="D321" s="181"/>
      <c r="E321" s="186">
        <f t="shared" si="12"/>
        <v>0</v>
      </c>
      <c r="F321" s="186">
        <f t="shared" si="13"/>
        <v>0</v>
      </c>
      <c r="G321" s="187"/>
      <c r="H321" s="179"/>
      <c r="I321" s="179"/>
    </row>
    <row r="322" spans="2:9" ht="15.75" customHeight="1" x14ac:dyDescent="0.35">
      <c r="B322" s="178" t="str">
        <f>Hulpblad!X6</f>
        <v xml:space="preserve"> </v>
      </c>
      <c r="C322" s="184"/>
      <c r="D322" s="181"/>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85"/>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398" priority="1" stopIfTrue="1">
      <formula>$A$16=0</formula>
    </cfRule>
  </conditionalFormatting>
  <conditionalFormatting sqref="B29:C29">
    <cfRule type="expression" dxfId="397" priority="42">
      <formula>LEFT($C$29,3)="Let"</formula>
    </cfRule>
  </conditionalFormatting>
  <conditionalFormatting sqref="B33:C33 B36:F62">
    <cfRule type="expression" dxfId="396" priority="27">
      <formula>$A$33="nvt"</formula>
    </cfRule>
  </conditionalFormatting>
  <conditionalFormatting sqref="B65:C65 B68:G94">
    <cfRule type="expression" dxfId="395" priority="28">
      <formula>$A$65="nvt"</formula>
    </cfRule>
  </conditionalFormatting>
  <conditionalFormatting sqref="B97:C97 B100:G126">
    <cfRule type="expression" dxfId="394" priority="25">
      <formula>$A$97="nvt"</formula>
    </cfRule>
  </conditionalFormatting>
  <conditionalFormatting sqref="B129:C129">
    <cfRule type="expression" dxfId="393" priority="23">
      <formula>$A$129="nvt"</formula>
    </cfRule>
  </conditionalFormatting>
  <conditionalFormatting sqref="B132:C143">
    <cfRule type="expression" dxfId="392" priority="38">
      <formula>$A$129="nvt"</formula>
    </cfRule>
  </conditionalFormatting>
  <conditionalFormatting sqref="B146:C146">
    <cfRule type="expression" dxfId="391" priority="21">
      <formula>$A$146="nvt"</formula>
    </cfRule>
  </conditionalFormatting>
  <conditionalFormatting sqref="B162:C162">
    <cfRule type="expression" dxfId="390" priority="19">
      <formula>$A$162="nvt"</formula>
    </cfRule>
  </conditionalFormatting>
  <conditionalFormatting sqref="B196:C196">
    <cfRule type="expression" dxfId="389" priority="17">
      <formula>$A$196="nvt"</formula>
    </cfRule>
  </conditionalFormatting>
  <conditionalFormatting sqref="B214:C225">
    <cfRule type="expression" dxfId="388" priority="35">
      <formula>$A$211="nvt"</formula>
    </cfRule>
  </conditionalFormatting>
  <conditionalFormatting sqref="B228:C228 B231:F258">
    <cfRule type="expression" dxfId="387" priority="13">
      <formula>$A$228="nvt"</formula>
    </cfRule>
  </conditionalFormatting>
  <conditionalFormatting sqref="B261:C261 B264:G290">
    <cfRule type="expression" dxfId="386" priority="11">
      <formula>$A$261="nvt"</formula>
    </cfRule>
  </conditionalFormatting>
  <conditionalFormatting sqref="B17:D26">
    <cfRule type="expression" dxfId="385" priority="32">
      <formula>$A17=0</formula>
    </cfRule>
  </conditionalFormatting>
  <conditionalFormatting sqref="B211:E211">
    <cfRule type="expression" dxfId="384" priority="7">
      <formula>$A$211="nvt"</formula>
    </cfRule>
  </conditionalFormatting>
  <conditionalFormatting sqref="B149:I159">
    <cfRule type="expression" dxfId="383" priority="2">
      <formula>$A$146="nvt"</formula>
    </cfRule>
  </conditionalFormatting>
  <conditionalFormatting sqref="B165:I193">
    <cfRule type="expression" dxfId="382" priority="4">
      <formula>$A$162="nvt"</formula>
    </cfRule>
  </conditionalFormatting>
  <conditionalFormatting sqref="B199:I208">
    <cfRule type="expression" dxfId="381" priority="36">
      <formula>$A$196="nvt"</formula>
    </cfRule>
  </conditionalFormatting>
  <conditionalFormatting sqref="C309">
    <cfRule type="cellIs" dxfId="380" priority="31" operator="notEqual">
      <formula>"JA"</formula>
    </cfRule>
  </conditionalFormatting>
  <conditionalFormatting sqref="C332">
    <cfRule type="cellIs" dxfId="379" priority="9" operator="notEqual">
      <formula>"JA"</formula>
    </cfRule>
  </conditionalFormatting>
  <conditionalFormatting sqref="D305">
    <cfRule type="expression" dxfId="378" priority="6">
      <formula>C309&lt;&gt;"JA"</formula>
    </cfRule>
  </conditionalFormatting>
  <dataValidations count="5">
    <dataValidation type="list" allowBlank="1" showInputMessage="1" showErrorMessage="1" sqref="C195" xr:uid="{09C5ABE2-4189-4826-AB37-4B04B878118F}">
      <formula1>#REF!</formula1>
    </dataValidation>
    <dataValidation type="list" allowBlank="1" showInputMessage="1" showErrorMessage="1" sqref="C318:C327" xr:uid="{7FCD0889-1E20-46D6-B08B-27DCB1749A11}">
      <formula1>K_Staatssteunartikel</formula1>
    </dataValidation>
    <dataValidation type="list" allowBlank="1" showInputMessage="1" showErrorMessage="1" sqref="C7" xr:uid="{3ED5243D-D675-4741-AE7C-800EB6598678}">
      <formula1>K_Omvang</formula1>
    </dataValidation>
    <dataValidation type="list" allowBlank="1" showInputMessage="1" showErrorMessage="1" sqref="C6" xr:uid="{FDAF731D-2AF2-4A14-9CF3-6F5F5586F0C7}">
      <formula1>K_Type</formula1>
    </dataValidation>
    <dataValidation type="list" allowBlank="1" showInputMessage="1" showErrorMessage="1" sqref="B69:B93 B232:B257 B101:B125 B150:B158 B37:B61 B200:B207 B166:B192 B265:B289" xr:uid="{0E72AEE7-4799-4A3D-95E6-18CB12730F6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D5977-7404-4CF1-9FB3-AC8E2C1E9C42}">
  <sheetPr codeName="Sheet8">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124</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377" priority="1" stopIfTrue="1">
      <formula>$A$16=0</formula>
    </cfRule>
  </conditionalFormatting>
  <conditionalFormatting sqref="B29:C29">
    <cfRule type="expression" dxfId="376" priority="42">
      <formula>LEFT($C$29,3)="Let"</formula>
    </cfRule>
  </conditionalFormatting>
  <conditionalFormatting sqref="B33:C33 B36:F62">
    <cfRule type="expression" dxfId="375" priority="27">
      <formula>$A$33="nvt"</formula>
    </cfRule>
  </conditionalFormatting>
  <conditionalFormatting sqref="B65:C65 B68:G94">
    <cfRule type="expression" dxfId="374" priority="28">
      <formula>$A$65="nvt"</formula>
    </cfRule>
  </conditionalFormatting>
  <conditionalFormatting sqref="B97:C97 B100:G126">
    <cfRule type="expression" dxfId="373" priority="25">
      <formula>$A$97="nvt"</formula>
    </cfRule>
  </conditionalFormatting>
  <conditionalFormatting sqref="B129:C129">
    <cfRule type="expression" dxfId="372" priority="23">
      <formula>$A$129="nvt"</formula>
    </cfRule>
  </conditionalFormatting>
  <conditionalFormatting sqref="B132:C143">
    <cfRule type="expression" dxfId="371" priority="38">
      <formula>$A$129="nvt"</formula>
    </cfRule>
  </conditionalFormatting>
  <conditionalFormatting sqref="B146:C146">
    <cfRule type="expression" dxfId="370" priority="21">
      <formula>$A$146="nvt"</formula>
    </cfRule>
  </conditionalFormatting>
  <conditionalFormatting sqref="B162:C162">
    <cfRule type="expression" dxfId="369" priority="19">
      <formula>$A$162="nvt"</formula>
    </cfRule>
  </conditionalFormatting>
  <conditionalFormatting sqref="B196:C196">
    <cfRule type="expression" dxfId="368" priority="17">
      <formula>$A$196="nvt"</formula>
    </cfRule>
  </conditionalFormatting>
  <conditionalFormatting sqref="B214:C225">
    <cfRule type="expression" dxfId="367" priority="35">
      <formula>$A$211="nvt"</formula>
    </cfRule>
  </conditionalFormatting>
  <conditionalFormatting sqref="B228:C228 B231:F258">
    <cfRule type="expression" dxfId="366" priority="13">
      <formula>$A$228="nvt"</formula>
    </cfRule>
  </conditionalFormatting>
  <conditionalFormatting sqref="B261:C261 B264:G290">
    <cfRule type="expression" dxfId="365" priority="11">
      <formula>$A$261="nvt"</formula>
    </cfRule>
  </conditionalFormatting>
  <conditionalFormatting sqref="B17:D26">
    <cfRule type="expression" dxfId="364" priority="32">
      <formula>$A17=0</formula>
    </cfRule>
  </conditionalFormatting>
  <conditionalFormatting sqref="B211:E211">
    <cfRule type="expression" dxfId="363" priority="7">
      <formula>$A$211="nvt"</formula>
    </cfRule>
  </conditionalFormatting>
  <conditionalFormatting sqref="B149:I159">
    <cfRule type="expression" dxfId="362" priority="2">
      <formula>$A$146="nvt"</formula>
    </cfRule>
  </conditionalFormatting>
  <conditionalFormatting sqref="B165:I193">
    <cfRule type="expression" dxfId="361" priority="4">
      <formula>$A$162="nvt"</formula>
    </cfRule>
  </conditionalFormatting>
  <conditionalFormatting sqref="B199:I208">
    <cfRule type="expression" dxfId="360" priority="36">
      <formula>$A$196="nvt"</formula>
    </cfRule>
  </conditionalFormatting>
  <conditionalFormatting sqref="C309">
    <cfRule type="cellIs" dxfId="359" priority="31" operator="notEqual">
      <formula>"JA"</formula>
    </cfRule>
  </conditionalFormatting>
  <conditionalFormatting sqref="C332">
    <cfRule type="cellIs" dxfId="358" priority="9" operator="notEqual">
      <formula>"JA"</formula>
    </cfRule>
  </conditionalFormatting>
  <conditionalFormatting sqref="D305">
    <cfRule type="expression" dxfId="357" priority="6">
      <formula>C309&lt;&gt;"JA"</formula>
    </cfRule>
  </conditionalFormatting>
  <dataValidations count="5">
    <dataValidation type="list" allowBlank="1" showInputMessage="1" showErrorMessage="1" sqref="B69:B93 B232:B257 B101:B125 B150:B158 B37:B61 B200:B207 B166:B192 B265:B289" xr:uid="{75BC5013-D189-411E-AA80-14D6282C479D}">
      <formula1>K_Werkpakket</formula1>
    </dataValidation>
    <dataValidation type="list" allowBlank="1" showInputMessage="1" showErrorMessage="1" sqref="C6" xr:uid="{F16AAA58-1226-4AA2-8176-404E4DAC04A0}">
      <formula1>K_Type</formula1>
    </dataValidation>
    <dataValidation type="list" allowBlank="1" showInputMessage="1" showErrorMessage="1" sqref="C7" xr:uid="{14546E8C-4C33-431A-AB86-B866D68DD153}">
      <formula1>K_Omvang</formula1>
    </dataValidation>
    <dataValidation type="list" allowBlank="1" showInputMessage="1" showErrorMessage="1" sqref="C318:C327" xr:uid="{A4EB79A2-1862-4D4A-9809-53EBFCA193B8}">
      <formula1>K_Staatssteunartikel</formula1>
    </dataValidation>
    <dataValidation type="list" allowBlank="1" showInputMessage="1" showErrorMessage="1" sqref="C195" xr:uid="{F02C5844-6768-420F-94A1-A6C650CD58E1}">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54A78-CB77-465F-AC71-EA1523797FD6}">
  <sheetPr codeName="Sheet9">
    <tabColor rgb="FF92D050"/>
    <pageSetUpPr fitToPage="1"/>
  </sheetPr>
  <dimension ref="A1:L834"/>
  <sheetViews>
    <sheetView showGridLines="0" workbookViewId="0">
      <selection activeCell="C2" sqref="C2:E2"/>
    </sheetView>
  </sheetViews>
  <sheetFormatPr defaultColWidth="9.1796875" defaultRowHeight="14.5" x14ac:dyDescent="0.35"/>
  <cols>
    <col min="1" max="1" width="2.81640625" style="5" customWidth="1"/>
    <col min="2" max="2" width="29" style="17" customWidth="1"/>
    <col min="3" max="3" width="25.7265625" style="17" customWidth="1"/>
    <col min="4" max="4" width="21.453125" style="17" customWidth="1"/>
    <col min="5" max="5" width="16" style="17" customWidth="1"/>
    <col min="6" max="6" width="20.1796875" style="17" customWidth="1"/>
    <col min="7" max="7" width="19.7265625" style="17" customWidth="1"/>
    <col min="8" max="8" width="21.1796875" style="17" customWidth="1"/>
    <col min="9" max="9" width="17" customWidth="1"/>
    <col min="12" max="12" width="12.453125" bestFit="1" customWidth="1"/>
  </cols>
  <sheetData>
    <row r="1" spans="1:9" x14ac:dyDescent="0.35">
      <c r="D1" s="1"/>
      <c r="I1" s="46" t="s">
        <v>74</v>
      </c>
    </row>
    <row r="2" spans="1:9" ht="19" x14ac:dyDescent="0.45">
      <c r="B2" s="27" t="s">
        <v>125</v>
      </c>
      <c r="C2" s="259"/>
      <c r="D2" s="259"/>
      <c r="E2" s="259"/>
      <c r="I2" s="47" t="s">
        <v>76</v>
      </c>
    </row>
    <row r="3" spans="1:9" x14ac:dyDescent="0.35">
      <c r="B3" s="25"/>
      <c r="C3" s="26"/>
      <c r="D3" s="26"/>
      <c r="I3" s="61" t="s">
        <v>77</v>
      </c>
    </row>
    <row r="4" spans="1:9" x14ac:dyDescent="0.35">
      <c r="B4" s="29" t="s">
        <v>81</v>
      </c>
      <c r="C4" s="79"/>
      <c r="D4"/>
      <c r="H4" s="60"/>
    </row>
    <row r="5" spans="1:9" x14ac:dyDescent="0.35">
      <c r="B5" s="29" t="s">
        <v>82</v>
      </c>
      <c r="C5" s="80"/>
      <c r="D5"/>
      <c r="H5" s="60"/>
    </row>
    <row r="6" spans="1:9" x14ac:dyDescent="0.35">
      <c r="B6" s="29" t="s">
        <v>83</v>
      </c>
      <c r="C6" s="262"/>
      <c r="D6" s="262"/>
      <c r="F6"/>
      <c r="G6"/>
      <c r="H6"/>
    </row>
    <row r="7" spans="1:9" x14ac:dyDescent="0.35">
      <c r="B7" s="29" t="s">
        <v>84</v>
      </c>
      <c r="C7" s="81"/>
      <c r="D7"/>
      <c r="E7"/>
      <c r="F7"/>
      <c r="G7"/>
      <c r="H7"/>
    </row>
    <row r="8" spans="1:9" x14ac:dyDescent="0.35">
      <c r="B8" s="29"/>
      <c r="C8" s="118"/>
      <c r="D8" s="118"/>
      <c r="E8" s="118"/>
      <c r="F8"/>
      <c r="G8"/>
      <c r="H8"/>
    </row>
    <row r="9" spans="1:9" x14ac:dyDescent="0.35">
      <c r="B9" s="3"/>
      <c r="C9" s="4"/>
      <c r="D9"/>
      <c r="E9"/>
      <c r="F9"/>
      <c r="G9"/>
      <c r="H9"/>
    </row>
    <row r="10" spans="1:9" ht="9" customHeight="1" x14ac:dyDescent="0.45">
      <c r="B10" s="20"/>
      <c r="C10" s="4"/>
      <c r="D10"/>
      <c r="E10"/>
      <c r="F10"/>
      <c r="G10"/>
      <c r="H10"/>
    </row>
    <row r="11" spans="1:9" ht="75" customHeight="1" x14ac:dyDescent="0.35">
      <c r="B11" s="263"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63"/>
      <c r="D11" s="263"/>
      <c r="E11" s="263"/>
      <c r="F11" s="263"/>
      <c r="G11" s="263"/>
      <c r="H11" s="263"/>
      <c r="I11" s="263"/>
    </row>
    <row r="12" spans="1:9" ht="15" customHeight="1" thickBot="1" x14ac:dyDescent="0.4">
      <c r="B12" s="33"/>
      <c r="C12" s="33"/>
      <c r="D12" s="33"/>
      <c r="E12" s="33"/>
      <c r="F12" s="33"/>
      <c r="G12" s="33"/>
      <c r="H12" s="33"/>
      <c r="I12" s="33"/>
    </row>
    <row r="13" spans="1:9" ht="6.75" customHeight="1" thickTop="1" x14ac:dyDescent="0.35">
      <c r="B13" s="76"/>
      <c r="C13" s="76"/>
      <c r="D13" s="76"/>
      <c r="E13" s="76"/>
      <c r="F13" s="76"/>
      <c r="G13" s="76"/>
      <c r="H13" s="74"/>
      <c r="I13" s="74"/>
    </row>
    <row r="14" spans="1:9" ht="42.75" customHeight="1" x14ac:dyDescent="0.35">
      <c r="B14" s="260" t="s">
        <v>85</v>
      </c>
      <c r="C14" s="260"/>
      <c r="D14" s="260"/>
      <c r="E14" s="260"/>
      <c r="F14" s="260"/>
      <c r="G14" s="260"/>
      <c r="H14" s="260"/>
      <c r="I14" s="74"/>
    </row>
    <row r="15" spans="1:9" ht="9.75" customHeight="1" thickBot="1" x14ac:dyDescent="0.5">
      <c r="B15" s="77"/>
      <c r="C15" s="78"/>
      <c r="D15" s="74"/>
      <c r="E15" s="74"/>
      <c r="F15" s="74"/>
      <c r="G15" s="74"/>
      <c r="H15" s="74"/>
      <c r="I15" s="74"/>
    </row>
    <row r="16" spans="1:9" ht="19" x14ac:dyDescent="0.45">
      <c r="A16" s="131">
        <f>IF(OR(COUNTA(C2:D8)&lt;5,Projectinformatie!B24=""),0,1)</f>
        <v>0</v>
      </c>
      <c r="B16" s="52" t="s">
        <v>86</v>
      </c>
      <c r="C16" s="53"/>
      <c r="D16" s="54" t="s">
        <v>65</v>
      </c>
      <c r="E16" s="74"/>
      <c r="F16" s="52" t="s">
        <v>50</v>
      </c>
      <c r="G16" s="53"/>
      <c r="H16" s="54" t="s">
        <v>65</v>
      </c>
      <c r="I16" s="74"/>
    </row>
    <row r="17" spans="1:12" ht="15.5" x14ac:dyDescent="0.35">
      <c r="A17" s="131">
        <f>IFERROR(HLOOKUP(VLOOKUP(Projectinformatie!$B$24,Keuzeopties[#All],3,FALSE)&amp;IF($C$6="Kennisinstelling","K",""),Keuze_Kostensoort[#All],2,FALSE),0)</f>
        <v>0</v>
      </c>
      <c r="B17" s="132" t="str">
        <f>Hulpblad!G2</f>
        <v>Uurtarief € 60</v>
      </c>
      <c r="C17" s="55"/>
      <c r="D17" s="138">
        <f>IF(A17=0,0,SUM($F$37:$F$61))</f>
        <v>0</v>
      </c>
      <c r="E17" s="74"/>
      <c r="F17" s="132" t="str">
        <f>Hulpblad!X2</f>
        <v xml:space="preserve"> </v>
      </c>
      <c r="G17" s="55"/>
      <c r="H17" s="138" t="str">
        <f t="shared" ref="H17:H26" si="0">IF(OR(F17="",F17=" "),"",SUMIFS($F$37:$F$61,$B$37:$B$61,F17)+SUMIFS($G$69:$G$93,$B$69:$B$93,F17)+SUMIFS($G$101:$G$125,$B$101:$B$125,F17)+SUMIFS($C$133:$C$142,$B$133:$B$142,F17)+SUMIFS($I$200:$I$207,$B$200:$B$207,F17)+SUMIFS($E$150:$E$158,$B$150:$B$158,F17)+SUMIFS($F$166:$F$192,$B$166:$B$192,F17)+SUMIFS($C$215:$C$224,$B$215:$B$224,F17)+SUMIFS($F$232:$F$257,$B$232:$B$257,F17)+SUMIFS($G$265:$G$289,$B$265:$B$289,F17))</f>
        <v/>
      </c>
      <c r="I17" s="74"/>
    </row>
    <row r="18" spans="1:12" ht="15.5" x14ac:dyDescent="0.35">
      <c r="A18" s="131">
        <f>IFERROR(HLOOKUP(VLOOKUP(Projectinformatie!$B$24,Keuzeopties[#All],3,FALSE)&amp;IF($C$6="Kennisinstelling","K",""),Keuze_Kostensoort[#All],3,FALSE),0)</f>
        <v>0</v>
      </c>
      <c r="B18" s="132" t="str">
        <f>Hulpblad!G3</f>
        <v>Maandbedrag € 8.600</v>
      </c>
      <c r="C18" s="55"/>
      <c r="D18" s="138">
        <f>IF(A18=0,0,SUM($G$69:$G$93))</f>
        <v>0</v>
      </c>
      <c r="E18" s="74"/>
      <c r="F18" s="132" t="str">
        <f>Hulpblad!X3</f>
        <v xml:space="preserve"> </v>
      </c>
      <c r="G18" s="55"/>
      <c r="H18" s="138" t="str">
        <f t="shared" si="0"/>
        <v/>
      </c>
      <c r="I18" s="74"/>
    </row>
    <row r="19" spans="1:12" ht="15.5" x14ac:dyDescent="0.35">
      <c r="A19" s="131">
        <f>IFERROR(HLOOKUP(VLOOKUP(Projectinformatie!$B$24,Keuzeopties[#All],3,FALSE)&amp;IF($C$6="Kennisinstelling","K",""),Keuze_Kostensoort[#All],4,FALSE),0)</f>
        <v>0</v>
      </c>
      <c r="B19" s="132" t="str">
        <f>Hulpblad!G4</f>
        <v>IKS voor kennisinstellingen</v>
      </c>
      <c r="C19" s="55"/>
      <c r="D19" s="138">
        <f>IF(A19=0,0,SUM($G$101:$G$125))</f>
        <v>0</v>
      </c>
      <c r="E19" s="74"/>
      <c r="F19" s="132" t="str">
        <f>Hulpblad!X4</f>
        <v xml:space="preserve"> </v>
      </c>
      <c r="G19" s="55"/>
      <c r="H19" s="138" t="str">
        <f t="shared" si="0"/>
        <v/>
      </c>
      <c r="I19" s="74"/>
    </row>
    <row r="20" spans="1:12" ht="15.5" x14ac:dyDescent="0.35">
      <c r="A20" s="131">
        <f>IFERROR(HLOOKUP(VLOOKUP(Projectinformatie!$B$24,Keuzeopties[#All],3,FALSE)&amp;IF($C$6="Kennisinstelling","K",""),Keuze_Kostensoort[#All],5,FALSE),0)</f>
        <v>0</v>
      </c>
      <c r="B20" s="132" t="str">
        <f>Hulpblad!G5</f>
        <v>Forfait 23% over overige directe kosten</v>
      </c>
      <c r="C20" s="55"/>
      <c r="D20" s="138">
        <f>IF(A20=0,0,SUM($C$133:$C$142))</f>
        <v>0</v>
      </c>
      <c r="E20" s="74"/>
      <c r="F20" s="132" t="str">
        <f>Hulpblad!X5</f>
        <v xml:space="preserve"> </v>
      </c>
      <c r="G20" s="55"/>
      <c r="H20" s="138" t="str">
        <f t="shared" si="0"/>
        <v/>
      </c>
      <c r="I20" s="74"/>
    </row>
    <row r="21" spans="1:12" ht="15.5" x14ac:dyDescent="0.35">
      <c r="A21" s="131">
        <f>IFERROR(HLOOKUP(VLOOKUP(Projectinformatie!$B$24,Keuzeopties[#All],3,FALSE)&amp;IF($C$6="Kennisinstelling","K",""),Keuze_Kostensoort[#All],6,FALSE),0)</f>
        <v>0</v>
      </c>
      <c r="B21" s="132" t="str">
        <f>Hulpblad!G6</f>
        <v>Afschrijvingskosten</v>
      </c>
      <c r="C21" s="55"/>
      <c r="D21" s="138">
        <f>IF(A21=0,0,SUM($I$200:$I$207))</f>
        <v>0</v>
      </c>
      <c r="E21" s="74"/>
      <c r="F21" s="132" t="str">
        <f>Hulpblad!X6</f>
        <v xml:space="preserve"> </v>
      </c>
      <c r="G21" s="55"/>
      <c r="H21" s="138" t="str">
        <f t="shared" si="0"/>
        <v/>
      </c>
      <c r="I21" s="74"/>
    </row>
    <row r="22" spans="1:12" ht="15.5" x14ac:dyDescent="0.35">
      <c r="A22" s="131">
        <f>IFERROR(HLOOKUP(VLOOKUP(Projectinformatie!$B$24,Keuzeopties[#All],3,FALSE)&amp;IF($C$6="Kennisinstelling","K",""),Keuze_Kostensoort[#All],7,FALSE),0)</f>
        <v>0</v>
      </c>
      <c r="B22" s="132" t="str">
        <f>Hulpblad!G7</f>
        <v>Bijdragen in natura</v>
      </c>
      <c r="C22" s="55"/>
      <c r="D22" s="138">
        <f>IF(A22=0,0,SUM($E$150:$E$158))</f>
        <v>0</v>
      </c>
      <c r="E22" s="74"/>
      <c r="F22" s="132" t="str">
        <f>Hulpblad!X7</f>
        <v xml:space="preserve"> </v>
      </c>
      <c r="G22" s="55"/>
      <c r="H22" s="138" t="str">
        <f t="shared" si="0"/>
        <v/>
      </c>
      <c r="I22" s="74"/>
      <c r="L22" s="10"/>
    </row>
    <row r="23" spans="1:12" ht="15.5" x14ac:dyDescent="0.35">
      <c r="A23" s="131">
        <f>IFERROR(HLOOKUP(VLOOKUP(Projectinformatie!$B$24,Keuzeopties[#All],3,FALSE)&amp;IF($C$6="Kennisinstelling","K",""),Keuze_Kostensoort[#All],8,FALSE),0)</f>
        <v>0</v>
      </c>
      <c r="B23" s="132" t="str">
        <f>Hulpblad!G8</f>
        <v>Overige kosten derden</v>
      </c>
      <c r="C23" s="55"/>
      <c r="D23" s="138">
        <f>IF(A23=0,0,SUM($F$166:$F$192))</f>
        <v>0</v>
      </c>
      <c r="E23" s="74"/>
      <c r="F23" s="132" t="str">
        <f>Hulpblad!X8</f>
        <v xml:space="preserve"> </v>
      </c>
      <c r="G23" s="55"/>
      <c r="H23" s="138" t="str">
        <f t="shared" si="0"/>
        <v/>
      </c>
      <c r="I23" s="74"/>
    </row>
    <row r="24" spans="1:12" ht="15.5" x14ac:dyDescent="0.35">
      <c r="A24" s="131">
        <f>IFERROR(HLOOKUP(VLOOKUP(Projectinformatie!$B$24,Keuzeopties[#All],3,FALSE)&amp;IF(C15="Kennisinstelling","K",""),Keuze_Kostensoort[#All],9,FALSE),0)</f>
        <v>0</v>
      </c>
      <c r="B24" s="133" t="str">
        <f>Hulpblad!G9</f>
        <v>Forfait kleine uitgaven &lt; € 250 (1% Overige kosten derden)</v>
      </c>
      <c r="C24" s="130"/>
      <c r="D24" s="138">
        <f>IF(A24=0,0,SUM($C$215:$C$224))</f>
        <v>0</v>
      </c>
      <c r="E24" s="74"/>
      <c r="F24" s="136" t="str">
        <f>Hulpblad!X9</f>
        <v xml:space="preserve"> </v>
      </c>
      <c r="G24" s="125"/>
      <c r="H24" s="138" t="str">
        <f t="shared" si="0"/>
        <v/>
      </c>
      <c r="I24" s="74"/>
    </row>
    <row r="25" spans="1:12" ht="15.5" x14ac:dyDescent="0.35">
      <c r="A25" s="131">
        <f>IFERROR(HLOOKUP(VLOOKUP(Projectinformatie!$B$24,Keuzeopties[#All],3,FALSE)&amp;IF(C16="Kennisinstelling","K",""),Keuze_Kostensoort[#All],10,FALSE),0)</f>
        <v>0</v>
      </c>
      <c r="B25" s="134" t="str">
        <f>Hulpblad!G10</f>
        <v>Uurtarief € 73</v>
      </c>
      <c r="C25" s="56"/>
      <c r="D25" s="138">
        <f>IF(A25=0,0,SUM($F$232:$F$257))</f>
        <v>0</v>
      </c>
      <c r="E25" s="74"/>
      <c r="F25" s="134" t="str">
        <f>Hulpblad!X10</f>
        <v xml:space="preserve"> </v>
      </c>
      <c r="G25" s="56"/>
      <c r="H25" s="138" t="str">
        <f t="shared" si="0"/>
        <v/>
      </c>
      <c r="I25" s="74"/>
    </row>
    <row r="26" spans="1:12" ht="16" thickBot="1" x14ac:dyDescent="0.4">
      <c r="A26" s="131">
        <f>IFERROR(HLOOKUP(VLOOKUP(Projectinformatie!$B$24,Keuzeopties[#All],3,FALSE)&amp;IF(C17="Kennisinstelling","K",""),Keuze_Kostensoort[#All],11,FALSE),0)</f>
        <v>0</v>
      </c>
      <c r="B26" s="135" t="str">
        <f>Hulpblad!G11</f>
        <v>Maandbedrag € 10.400</v>
      </c>
      <c r="C26" s="57"/>
      <c r="D26" s="139">
        <f>IF(A26=0,0,SUM($G$265:$G$289))</f>
        <v>0</v>
      </c>
      <c r="E26" s="74"/>
      <c r="F26" s="137" t="str">
        <f>Hulpblad!X11</f>
        <v xml:space="preserve"> </v>
      </c>
      <c r="G26" s="57"/>
      <c r="H26" s="139" t="str">
        <f t="shared" si="0"/>
        <v/>
      </c>
      <c r="I26" s="74"/>
    </row>
    <row r="27" spans="1:12" ht="19.5" thickTop="1" thickBot="1" x14ac:dyDescent="0.5">
      <c r="B27" s="58" t="s">
        <v>87</v>
      </c>
      <c r="C27" s="59"/>
      <c r="D27" s="140">
        <f>SUM(D17:D26)</f>
        <v>0</v>
      </c>
      <c r="E27" s="74"/>
      <c r="F27" s="58" t="s">
        <v>87</v>
      </c>
      <c r="G27" s="59"/>
      <c r="H27" s="140">
        <f>SUM(H17:H26)</f>
        <v>0</v>
      </c>
      <c r="I27" s="74"/>
    </row>
    <row r="28" spans="1:12" ht="9" customHeight="1" x14ac:dyDescent="0.45">
      <c r="B28" s="71"/>
      <c r="C28" s="72"/>
      <c r="D28" s="73"/>
      <c r="E28" s="74"/>
      <c r="F28" s="71"/>
      <c r="G28" s="72"/>
      <c r="H28" s="73"/>
      <c r="I28" s="74"/>
    </row>
    <row r="29" spans="1:12" ht="49.5" customHeight="1" thickBot="1" x14ac:dyDescent="0.4">
      <c r="B29" s="75" t="s">
        <v>88</v>
      </c>
      <c r="C29" s="261" t="str">
        <f>IF(D27=H27,IF(C309&lt;&gt;"Ja","Let op: de financiering is nog niet gelijk aan de opgevoerde kosten. Zie ook de financieringstabel onder de kostenbegroting.",IF(C332&lt;&gt;"Ja","Let op: de staatssteunoplossing is nog niet passend. Zie de tabel onderaan dit tabblad.","De kosten en financiering sluiten op elkaar aan en de staatssteunanalyse is (indicatief) passend.")),"Let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 en de staatssteunanalyse is (indicatief) passend.</v>
      </c>
      <c r="D29" s="261"/>
      <c r="E29" s="261"/>
      <c r="F29" s="261"/>
      <c r="G29" s="261"/>
      <c r="H29" s="261"/>
      <c r="I29" s="128"/>
    </row>
    <row r="30" spans="1:12" ht="13.5" customHeight="1" thickTop="1" x14ac:dyDescent="0.35">
      <c r="B30" s="35"/>
      <c r="C30" s="35"/>
      <c r="D30" s="35"/>
      <c r="E30" s="35"/>
      <c r="F30" s="35"/>
      <c r="G30" s="35"/>
      <c r="H30" s="35"/>
    </row>
    <row r="31" spans="1:12" ht="25.5" customHeight="1" x14ac:dyDescent="0.35">
      <c r="B31" s="257" t="s">
        <v>89</v>
      </c>
      <c r="C31" s="257"/>
      <c r="D31" s="257"/>
      <c r="E31" s="257"/>
      <c r="F31" s="257"/>
      <c r="G31" s="257"/>
      <c r="H31" s="257"/>
    </row>
    <row r="32" spans="1:12" ht="18.5" x14ac:dyDescent="0.45">
      <c r="B32" s="30"/>
      <c r="C32" s="31"/>
      <c r="D32" s="32"/>
      <c r="E32"/>
      <c r="F32" s="30"/>
      <c r="G32" s="31"/>
      <c r="H32" s="32"/>
    </row>
    <row r="33" spans="1:8" ht="20.5" x14ac:dyDescent="0.45">
      <c r="A33" s="131" t="str">
        <f>IF($A$16=0,"",IF(COUNTIFS($A$17:$A$26,B33)=1,1,"nvt"))</f>
        <v/>
      </c>
      <c r="B33" s="141" t="str">
        <f>B17</f>
        <v>Uurtarief € 60</v>
      </c>
      <c r="C33" s="43"/>
      <c r="D33"/>
      <c r="E33"/>
      <c r="F33"/>
      <c r="G33"/>
      <c r="H33"/>
    </row>
    <row r="34" spans="1:8" ht="15" customHeight="1" x14ac:dyDescent="0.35">
      <c r="B34" s="258" t="str">
        <f>IF(A33="nvt",VLOOKUP(A33,Alle_Kostensoorten[],2,FALSE),VLOOKUP(B33,Alle_Kostensoorten[],2,FALSE))</f>
        <v>Toelichting: Geen bijzonderheden</v>
      </c>
      <c r="C34" s="258"/>
      <c r="D34" s="258"/>
      <c r="E34" s="258"/>
      <c r="F34" s="258"/>
      <c r="G34"/>
      <c r="H34"/>
    </row>
    <row r="35" spans="1:8" ht="7.5" customHeight="1" x14ac:dyDescent="0.35">
      <c r="B35" s="3"/>
      <c r="C35" s="4"/>
      <c r="D35"/>
      <c r="E35"/>
      <c r="F35"/>
      <c r="G35"/>
      <c r="H35"/>
    </row>
    <row r="36" spans="1:8" ht="31.5" customHeight="1" thickBot="1" x14ac:dyDescent="0.4">
      <c r="B36" s="175" t="s">
        <v>50</v>
      </c>
      <c r="C36" s="121" t="s">
        <v>90</v>
      </c>
      <c r="D36" s="121" t="s">
        <v>91</v>
      </c>
      <c r="E36" s="121" t="s">
        <v>92</v>
      </c>
      <c r="F36" s="173" t="s">
        <v>65</v>
      </c>
      <c r="G36"/>
      <c r="H36" s="10"/>
    </row>
    <row r="37" spans="1:8" ht="15.75" customHeight="1" thickTop="1" x14ac:dyDescent="0.35">
      <c r="B37" s="233"/>
      <c r="C37" s="216"/>
      <c r="D37" s="216"/>
      <c r="E37" s="219"/>
      <c r="F37" s="182">
        <f t="shared" ref="F37:F61" si="1">IF($A$33=1,$E37*60,0)</f>
        <v>0</v>
      </c>
      <c r="G37"/>
      <c r="H37"/>
    </row>
    <row r="38" spans="1:8" ht="15.75" customHeight="1" x14ac:dyDescent="0.35">
      <c r="B38" s="202"/>
      <c r="C38" s="96"/>
      <c r="D38" s="96"/>
      <c r="E38" s="192"/>
      <c r="F38" s="186">
        <f t="shared" si="1"/>
        <v>0</v>
      </c>
      <c r="G38"/>
      <c r="H38"/>
    </row>
    <row r="39" spans="1:8" ht="15.75" customHeight="1" x14ac:dyDescent="0.35">
      <c r="B39" s="202"/>
      <c r="C39" s="96"/>
      <c r="D39" s="96"/>
      <c r="E39" s="192"/>
      <c r="F39" s="186">
        <f t="shared" si="1"/>
        <v>0</v>
      </c>
      <c r="G39"/>
      <c r="H39"/>
    </row>
    <row r="40" spans="1:8" ht="15.75" customHeight="1" x14ac:dyDescent="0.35">
      <c r="B40" s="202"/>
      <c r="C40" s="96"/>
      <c r="D40" s="96"/>
      <c r="E40" s="192"/>
      <c r="F40" s="186">
        <f t="shared" si="1"/>
        <v>0</v>
      </c>
      <c r="G40"/>
      <c r="H40"/>
    </row>
    <row r="41" spans="1:8" ht="15.75" customHeight="1" x14ac:dyDescent="0.35">
      <c r="B41" s="202"/>
      <c r="C41" s="96"/>
      <c r="D41" s="96"/>
      <c r="E41" s="192"/>
      <c r="F41" s="186">
        <f t="shared" si="1"/>
        <v>0</v>
      </c>
      <c r="G41"/>
      <c r="H41"/>
    </row>
    <row r="42" spans="1:8" ht="15.75" customHeight="1" x14ac:dyDescent="0.35">
      <c r="B42" s="202"/>
      <c r="C42" s="96"/>
      <c r="D42" s="96"/>
      <c r="E42" s="192"/>
      <c r="F42" s="186">
        <f t="shared" si="1"/>
        <v>0</v>
      </c>
      <c r="G42"/>
      <c r="H42"/>
    </row>
    <row r="43" spans="1:8" ht="15.75" customHeight="1" x14ac:dyDescent="0.35">
      <c r="B43" s="202"/>
      <c r="C43" s="96"/>
      <c r="D43" s="96"/>
      <c r="E43" s="192"/>
      <c r="F43" s="186">
        <f t="shared" si="1"/>
        <v>0</v>
      </c>
      <c r="G43"/>
      <c r="H43"/>
    </row>
    <row r="44" spans="1:8" ht="15.75" customHeight="1" x14ac:dyDescent="0.35">
      <c r="B44" s="202"/>
      <c r="C44" s="96"/>
      <c r="D44" s="96"/>
      <c r="E44" s="192"/>
      <c r="F44" s="186">
        <f t="shared" si="1"/>
        <v>0</v>
      </c>
      <c r="G44"/>
      <c r="H44"/>
    </row>
    <row r="45" spans="1:8" ht="15.75" customHeight="1" x14ac:dyDescent="0.35">
      <c r="B45" s="202"/>
      <c r="C45" s="96"/>
      <c r="D45" s="96"/>
      <c r="E45" s="192"/>
      <c r="F45" s="186">
        <f t="shared" si="1"/>
        <v>0</v>
      </c>
      <c r="G45"/>
      <c r="H45"/>
    </row>
    <row r="46" spans="1:8" ht="15.75" customHeight="1" x14ac:dyDescent="0.35">
      <c r="B46" s="202"/>
      <c r="C46" s="96"/>
      <c r="D46" s="96"/>
      <c r="E46" s="192"/>
      <c r="F46" s="186">
        <f t="shared" si="1"/>
        <v>0</v>
      </c>
      <c r="G46"/>
      <c r="H46"/>
    </row>
    <row r="47" spans="1:8" ht="15.75" customHeight="1" x14ac:dyDescent="0.35">
      <c r="B47" s="202"/>
      <c r="C47" s="96"/>
      <c r="D47" s="96"/>
      <c r="E47" s="192"/>
      <c r="F47" s="186">
        <f t="shared" si="1"/>
        <v>0</v>
      </c>
      <c r="G47"/>
      <c r="H47"/>
    </row>
    <row r="48" spans="1:8" ht="15.75" customHeight="1" x14ac:dyDescent="0.35">
      <c r="B48" s="202"/>
      <c r="C48" s="96"/>
      <c r="D48" s="96"/>
      <c r="E48" s="192"/>
      <c r="F48" s="186">
        <f t="shared" si="1"/>
        <v>0</v>
      </c>
      <c r="G48"/>
      <c r="H48"/>
    </row>
    <row r="49" spans="2:8" ht="15.75" customHeight="1" x14ac:dyDescent="0.35">
      <c r="B49" s="202"/>
      <c r="C49" s="96"/>
      <c r="D49" s="96"/>
      <c r="E49" s="192"/>
      <c r="F49" s="186">
        <f t="shared" si="1"/>
        <v>0</v>
      </c>
      <c r="G49"/>
      <c r="H49"/>
    </row>
    <row r="50" spans="2:8" ht="15.75" customHeight="1" x14ac:dyDescent="0.35">
      <c r="B50" s="202"/>
      <c r="C50" s="96"/>
      <c r="D50" s="96"/>
      <c r="E50" s="192"/>
      <c r="F50" s="186">
        <f t="shared" si="1"/>
        <v>0</v>
      </c>
      <c r="G50"/>
      <c r="H50"/>
    </row>
    <row r="51" spans="2:8" ht="15.75" customHeight="1" x14ac:dyDescent="0.35">
      <c r="B51" s="202"/>
      <c r="C51" s="96"/>
      <c r="D51" s="96"/>
      <c r="E51" s="192"/>
      <c r="F51" s="186">
        <f t="shared" si="1"/>
        <v>0</v>
      </c>
      <c r="G51"/>
      <c r="H51"/>
    </row>
    <row r="52" spans="2:8" ht="15.75" customHeight="1" x14ac:dyDescent="0.35">
      <c r="B52" s="202"/>
      <c r="C52" s="96"/>
      <c r="D52" s="96"/>
      <c r="E52" s="192"/>
      <c r="F52" s="186">
        <f t="shared" si="1"/>
        <v>0</v>
      </c>
      <c r="G52"/>
      <c r="H52"/>
    </row>
    <row r="53" spans="2:8" ht="15.75" customHeight="1" x14ac:dyDescent="0.35">
      <c r="B53" s="202"/>
      <c r="C53" s="96"/>
      <c r="D53" s="96"/>
      <c r="E53" s="192"/>
      <c r="F53" s="186">
        <f t="shared" si="1"/>
        <v>0</v>
      </c>
      <c r="G53"/>
      <c r="H53"/>
    </row>
    <row r="54" spans="2:8" ht="15.75" customHeight="1" x14ac:dyDescent="0.35">
      <c r="B54" s="202"/>
      <c r="C54" s="96"/>
      <c r="D54" s="96"/>
      <c r="E54" s="192"/>
      <c r="F54" s="186">
        <f t="shared" si="1"/>
        <v>0</v>
      </c>
      <c r="G54"/>
      <c r="H54"/>
    </row>
    <row r="55" spans="2:8" ht="15.75" customHeight="1" x14ac:dyDescent="0.35">
      <c r="B55" s="202"/>
      <c r="C55" s="96"/>
      <c r="D55" s="96"/>
      <c r="E55" s="192"/>
      <c r="F55" s="186">
        <f t="shared" si="1"/>
        <v>0</v>
      </c>
      <c r="G55"/>
      <c r="H55"/>
    </row>
    <row r="56" spans="2:8" ht="15.75" customHeight="1" x14ac:dyDescent="0.35">
      <c r="B56" s="202"/>
      <c r="C56" s="96"/>
      <c r="D56" s="96"/>
      <c r="E56" s="192"/>
      <c r="F56" s="186">
        <f t="shared" si="1"/>
        <v>0</v>
      </c>
      <c r="G56"/>
      <c r="H56"/>
    </row>
    <row r="57" spans="2:8" ht="15.75" customHeight="1" x14ac:dyDescent="0.35">
      <c r="B57" s="202"/>
      <c r="C57" s="96"/>
      <c r="D57" s="96"/>
      <c r="E57" s="192"/>
      <c r="F57" s="186">
        <f t="shared" si="1"/>
        <v>0</v>
      </c>
      <c r="G57"/>
      <c r="H57"/>
    </row>
    <row r="58" spans="2:8" ht="15.75" customHeight="1" x14ac:dyDescent="0.35">
      <c r="B58" s="202"/>
      <c r="C58" s="96"/>
      <c r="D58" s="96"/>
      <c r="E58" s="192"/>
      <c r="F58" s="186">
        <f t="shared" si="1"/>
        <v>0</v>
      </c>
      <c r="G58"/>
      <c r="H58"/>
    </row>
    <row r="59" spans="2:8" ht="15.75" customHeight="1" x14ac:dyDescent="0.35">
      <c r="B59" s="202"/>
      <c r="C59" s="96"/>
      <c r="D59" s="96"/>
      <c r="E59" s="192"/>
      <c r="F59" s="186">
        <f t="shared" si="1"/>
        <v>0</v>
      </c>
      <c r="G59"/>
      <c r="H59"/>
    </row>
    <row r="60" spans="2:8" ht="15.75" customHeight="1" x14ac:dyDescent="0.35">
      <c r="B60" s="202"/>
      <c r="C60" s="96"/>
      <c r="D60" s="96"/>
      <c r="E60" s="192"/>
      <c r="F60" s="186">
        <f t="shared" si="1"/>
        <v>0</v>
      </c>
      <c r="G60"/>
      <c r="H60"/>
    </row>
    <row r="61" spans="2:8" ht="15.75" customHeight="1" thickBot="1" x14ac:dyDescent="0.4">
      <c r="B61" s="82"/>
      <c r="C61" s="83"/>
      <c r="D61" s="83"/>
      <c r="E61" s="129"/>
      <c r="F61" s="143">
        <f t="shared" si="1"/>
        <v>0</v>
      </c>
      <c r="G61"/>
      <c r="H61"/>
    </row>
    <row r="62" spans="2:8" ht="15" thickTop="1" x14ac:dyDescent="0.35">
      <c r="B62" s="65" t="s">
        <v>87</v>
      </c>
      <c r="C62" s="65"/>
      <c r="D62" s="65"/>
      <c r="E62" s="206"/>
      <c r="F62" s="151">
        <f>SUM(F37:F61)</f>
        <v>0</v>
      </c>
      <c r="G62" s="8"/>
      <c r="H62"/>
    </row>
    <row r="63" spans="2:8" x14ac:dyDescent="0.35">
      <c r="B63" s="1"/>
      <c r="C63" s="1"/>
      <c r="D63" s="1"/>
      <c r="E63" s="1"/>
      <c r="F63" s="7"/>
      <c r="G63" s="8"/>
      <c r="H63"/>
    </row>
    <row r="64" spans="2:8" x14ac:dyDescent="0.35">
      <c r="B64" s="1"/>
      <c r="C64" s="1"/>
      <c r="D64" s="1"/>
      <c r="E64" s="1"/>
      <c r="F64" s="7"/>
      <c r="G64" s="8"/>
      <c r="H64"/>
    </row>
    <row r="65" spans="1:8" ht="20.5" x14ac:dyDescent="0.45">
      <c r="A65" s="131" t="str">
        <f>IF($A$16=0,"",IF(COUNTIFS($A$17:$A$26,B65)=1,1,"nvt"))</f>
        <v/>
      </c>
      <c r="B65" s="141" t="str">
        <f>B18</f>
        <v>Maandbedrag € 8.600</v>
      </c>
      <c r="C65" s="43"/>
      <c r="D65" s="1"/>
      <c r="E65" s="1"/>
      <c r="F65" s="7"/>
      <c r="G65" s="8"/>
      <c r="H65"/>
    </row>
    <row r="66" spans="1:8" ht="15" customHeight="1" x14ac:dyDescent="0.35">
      <c r="B66" s="258" t="str">
        <f>IF(A65="nvt",VLOOKUP(A65,Alle_Kostensoorten[],2,FALSE),VLOOKUP(B65,Alle_Kostensoorten[],2,FALSE))</f>
        <v>Toelichting: Eén medewerker per rij. Kosten betreffen FTE-factor * # maanden inzet * % werkzaam voor project.</v>
      </c>
      <c r="C66" s="258"/>
      <c r="D66" s="258"/>
      <c r="E66" s="258"/>
      <c r="F66" s="258"/>
      <c r="G66" s="258"/>
      <c r="H66"/>
    </row>
    <row r="67" spans="1:8" ht="9" customHeight="1" x14ac:dyDescent="0.35">
      <c r="B67" s="1"/>
      <c r="C67" s="1"/>
      <c r="D67" s="1"/>
      <c r="E67" s="1"/>
      <c r="F67" s="7"/>
      <c r="G67" s="8"/>
      <c r="H67"/>
    </row>
    <row r="68" spans="1:8" ht="54.5" thickBot="1" x14ac:dyDescent="0.4">
      <c r="B68" s="175" t="s">
        <v>50</v>
      </c>
      <c r="C68" s="121" t="s">
        <v>93</v>
      </c>
      <c r="D68" s="121" t="s">
        <v>94</v>
      </c>
      <c r="E68" s="121" t="s">
        <v>95</v>
      </c>
      <c r="F68" s="121" t="s">
        <v>96</v>
      </c>
      <c r="G68" s="173" t="s">
        <v>65</v>
      </c>
      <c r="H68"/>
    </row>
    <row r="69" spans="1:8" ht="15.75" customHeight="1" thickTop="1" x14ac:dyDescent="0.35">
      <c r="B69" s="215"/>
      <c r="C69" s="216"/>
      <c r="D69" s="216"/>
      <c r="E69" s="219"/>
      <c r="F69" s="224"/>
      <c r="G69" s="182">
        <f t="shared" ref="G69:G93" si="2">IF($A$65=1,$E69*$F69*$D69*8600,0)</f>
        <v>0</v>
      </c>
      <c r="H69"/>
    </row>
    <row r="70" spans="1:8" ht="15.75" customHeight="1" x14ac:dyDescent="0.35">
      <c r="B70" s="189"/>
      <c r="C70" s="96"/>
      <c r="D70" s="96"/>
      <c r="E70" s="192"/>
      <c r="F70" s="193"/>
      <c r="G70" s="186">
        <f t="shared" si="2"/>
        <v>0</v>
      </c>
      <c r="H70"/>
    </row>
    <row r="71" spans="1:8" ht="15.75" customHeight="1" x14ac:dyDescent="0.35">
      <c r="B71" s="189"/>
      <c r="C71" s="96"/>
      <c r="D71" s="96"/>
      <c r="E71" s="192"/>
      <c r="F71" s="193"/>
      <c r="G71" s="186">
        <f t="shared" si="2"/>
        <v>0</v>
      </c>
      <c r="H71"/>
    </row>
    <row r="72" spans="1:8" ht="15.75" customHeight="1" x14ac:dyDescent="0.35">
      <c r="B72" s="189"/>
      <c r="C72" s="96"/>
      <c r="D72" s="96"/>
      <c r="E72" s="192"/>
      <c r="F72" s="193"/>
      <c r="G72" s="186">
        <f t="shared" si="2"/>
        <v>0</v>
      </c>
      <c r="H72"/>
    </row>
    <row r="73" spans="1:8" ht="15.75" customHeight="1" x14ac:dyDescent="0.35">
      <c r="B73" s="189"/>
      <c r="C73" s="96"/>
      <c r="D73" s="96"/>
      <c r="E73" s="192"/>
      <c r="F73" s="193"/>
      <c r="G73" s="186">
        <f t="shared" si="2"/>
        <v>0</v>
      </c>
      <c r="H73"/>
    </row>
    <row r="74" spans="1:8" ht="15.75" customHeight="1" x14ac:dyDescent="0.35">
      <c r="B74" s="189"/>
      <c r="C74" s="96"/>
      <c r="D74" s="96"/>
      <c r="E74" s="192"/>
      <c r="F74" s="193"/>
      <c r="G74" s="186">
        <f t="shared" si="2"/>
        <v>0</v>
      </c>
      <c r="H74"/>
    </row>
    <row r="75" spans="1:8" ht="15.75" customHeight="1" x14ac:dyDescent="0.35">
      <c r="B75" s="189"/>
      <c r="C75" s="96"/>
      <c r="D75" s="96"/>
      <c r="E75" s="192"/>
      <c r="F75" s="193"/>
      <c r="G75" s="186">
        <f t="shared" si="2"/>
        <v>0</v>
      </c>
      <c r="H75"/>
    </row>
    <row r="76" spans="1:8" ht="15.75" customHeight="1" x14ac:dyDescent="0.35">
      <c r="B76" s="189"/>
      <c r="C76" s="96"/>
      <c r="D76" s="96"/>
      <c r="E76" s="192"/>
      <c r="F76" s="193"/>
      <c r="G76" s="186">
        <f t="shared" si="2"/>
        <v>0</v>
      </c>
      <c r="H76"/>
    </row>
    <row r="77" spans="1:8" ht="15.75" customHeight="1" x14ac:dyDescent="0.35">
      <c r="B77" s="189"/>
      <c r="C77" s="96"/>
      <c r="D77" s="96"/>
      <c r="E77" s="192"/>
      <c r="F77" s="193"/>
      <c r="G77" s="186">
        <f t="shared" si="2"/>
        <v>0</v>
      </c>
      <c r="H77"/>
    </row>
    <row r="78" spans="1:8" ht="15.75" customHeight="1" x14ac:dyDescent="0.35">
      <c r="B78" s="189"/>
      <c r="C78" s="96"/>
      <c r="D78" s="96"/>
      <c r="E78" s="192"/>
      <c r="F78" s="193"/>
      <c r="G78" s="186">
        <f t="shared" si="2"/>
        <v>0</v>
      </c>
      <c r="H78"/>
    </row>
    <row r="79" spans="1:8" ht="15.75" customHeight="1" x14ac:dyDescent="0.35">
      <c r="B79" s="189"/>
      <c r="C79" s="96"/>
      <c r="D79" s="96"/>
      <c r="E79" s="192"/>
      <c r="F79" s="193"/>
      <c r="G79" s="186">
        <f t="shared" si="2"/>
        <v>0</v>
      </c>
      <c r="H79"/>
    </row>
    <row r="80" spans="1:8" ht="15.75" customHeight="1" x14ac:dyDescent="0.35">
      <c r="B80" s="189"/>
      <c r="C80" s="96"/>
      <c r="D80" s="96"/>
      <c r="E80" s="192"/>
      <c r="F80" s="193"/>
      <c r="G80" s="186">
        <f t="shared" si="2"/>
        <v>0</v>
      </c>
      <c r="H80"/>
    </row>
    <row r="81" spans="2:8" ht="15.75" customHeight="1" x14ac:dyDescent="0.35">
      <c r="B81" s="189"/>
      <c r="C81" s="96"/>
      <c r="D81" s="96"/>
      <c r="E81" s="192"/>
      <c r="F81" s="193"/>
      <c r="G81" s="186">
        <f t="shared" si="2"/>
        <v>0</v>
      </c>
      <c r="H81"/>
    </row>
    <row r="82" spans="2:8" ht="15.75" customHeight="1" x14ac:dyDescent="0.35">
      <c r="B82" s="189"/>
      <c r="C82" s="96"/>
      <c r="D82" s="96"/>
      <c r="E82" s="192"/>
      <c r="F82" s="193"/>
      <c r="G82" s="186">
        <f t="shared" si="2"/>
        <v>0</v>
      </c>
      <c r="H82"/>
    </row>
    <row r="83" spans="2:8" ht="15.75" customHeight="1" x14ac:dyDescent="0.35">
      <c r="B83" s="189"/>
      <c r="C83" s="96"/>
      <c r="D83" s="96"/>
      <c r="E83" s="192"/>
      <c r="F83" s="193"/>
      <c r="G83" s="186">
        <f t="shared" si="2"/>
        <v>0</v>
      </c>
      <c r="H83"/>
    </row>
    <row r="84" spans="2:8" ht="15.75" customHeight="1" x14ac:dyDescent="0.35">
      <c r="B84" s="189"/>
      <c r="C84" s="96"/>
      <c r="D84" s="96"/>
      <c r="E84" s="192"/>
      <c r="F84" s="193"/>
      <c r="G84" s="186">
        <f t="shared" si="2"/>
        <v>0</v>
      </c>
      <c r="H84"/>
    </row>
    <row r="85" spans="2:8" ht="15.75" customHeight="1" x14ac:dyDescent="0.35">
      <c r="B85" s="189"/>
      <c r="C85" s="96"/>
      <c r="D85" s="96"/>
      <c r="E85" s="192"/>
      <c r="F85" s="193"/>
      <c r="G85" s="186">
        <f t="shared" si="2"/>
        <v>0</v>
      </c>
      <c r="H85"/>
    </row>
    <row r="86" spans="2:8" ht="15.75" customHeight="1" x14ac:dyDescent="0.35">
      <c r="B86" s="189"/>
      <c r="C86" s="96"/>
      <c r="D86" s="96"/>
      <c r="E86" s="192"/>
      <c r="F86" s="193"/>
      <c r="G86" s="186">
        <f t="shared" si="2"/>
        <v>0</v>
      </c>
      <c r="H86"/>
    </row>
    <row r="87" spans="2:8" ht="15.75" customHeight="1" x14ac:dyDescent="0.35">
      <c r="B87" s="189"/>
      <c r="C87" s="96"/>
      <c r="D87" s="96"/>
      <c r="E87" s="192"/>
      <c r="F87" s="193"/>
      <c r="G87" s="186">
        <f t="shared" si="2"/>
        <v>0</v>
      </c>
      <c r="H87"/>
    </row>
    <row r="88" spans="2:8" ht="15.75" customHeight="1" x14ac:dyDescent="0.35">
      <c r="B88" s="189"/>
      <c r="C88" s="96"/>
      <c r="D88" s="96"/>
      <c r="E88" s="192"/>
      <c r="F88" s="193"/>
      <c r="G88" s="186">
        <f t="shared" si="2"/>
        <v>0</v>
      </c>
      <c r="H88"/>
    </row>
    <row r="89" spans="2:8" ht="15.75" customHeight="1" x14ac:dyDescent="0.35">
      <c r="B89" s="189"/>
      <c r="C89" s="96"/>
      <c r="D89" s="96"/>
      <c r="E89" s="192"/>
      <c r="F89" s="193"/>
      <c r="G89" s="186">
        <f t="shared" si="2"/>
        <v>0</v>
      </c>
      <c r="H89"/>
    </row>
    <row r="90" spans="2:8" ht="15.75" customHeight="1" x14ac:dyDescent="0.35">
      <c r="B90" s="189"/>
      <c r="C90" s="96"/>
      <c r="D90" s="96"/>
      <c r="E90" s="192"/>
      <c r="F90" s="193"/>
      <c r="G90" s="186">
        <f t="shared" si="2"/>
        <v>0</v>
      </c>
      <c r="H90"/>
    </row>
    <row r="91" spans="2:8" ht="15.75" customHeight="1" x14ac:dyDescent="0.35">
      <c r="B91" s="189"/>
      <c r="C91" s="96"/>
      <c r="D91" s="96"/>
      <c r="E91" s="192"/>
      <c r="F91" s="193"/>
      <c r="G91" s="186">
        <f t="shared" si="2"/>
        <v>0</v>
      </c>
      <c r="H91"/>
    </row>
    <row r="92" spans="2:8" ht="15.75" customHeight="1" x14ac:dyDescent="0.35">
      <c r="B92" s="189"/>
      <c r="C92" s="96"/>
      <c r="D92" s="96"/>
      <c r="E92" s="192"/>
      <c r="F92" s="193"/>
      <c r="G92" s="186">
        <f t="shared" si="2"/>
        <v>0</v>
      </c>
      <c r="H92"/>
    </row>
    <row r="93" spans="2:8" ht="15.75" customHeight="1" thickBot="1" x14ac:dyDescent="0.4">
      <c r="B93" s="84"/>
      <c r="C93" s="199"/>
      <c r="D93" s="199"/>
      <c r="E93" s="200"/>
      <c r="F93" s="201"/>
      <c r="G93" s="143">
        <f t="shared" si="2"/>
        <v>0</v>
      </c>
      <c r="H93"/>
    </row>
    <row r="94" spans="2:8" ht="15" thickTop="1" x14ac:dyDescent="0.35">
      <c r="B94" s="65" t="s">
        <v>87</v>
      </c>
      <c r="C94" s="65"/>
      <c r="D94" s="65"/>
      <c r="E94" s="206"/>
      <c r="F94" s="207"/>
      <c r="G94" s="151">
        <f>SUM(G69:G93)</f>
        <v>0</v>
      </c>
      <c r="H94"/>
    </row>
    <row r="95" spans="2:8" x14ac:dyDescent="0.35">
      <c r="B95" s="6"/>
      <c r="C95" s="6"/>
      <c r="D95" s="6"/>
      <c r="E95" s="19"/>
      <c r="F95" s="19"/>
      <c r="G95" s="19"/>
      <c r="H95"/>
    </row>
    <row r="96" spans="2:8" x14ac:dyDescent="0.35">
      <c r="B96" s="1"/>
      <c r="C96" s="1"/>
      <c r="D96" s="1"/>
      <c r="E96" s="1"/>
      <c r="F96" s="7"/>
      <c r="G96" s="8"/>
      <c r="H96"/>
    </row>
    <row r="97" spans="1:8" ht="20.5" x14ac:dyDescent="0.45">
      <c r="A97" s="131" t="str">
        <f>IF($A$16=0,"",IF(COUNTIFS($A$17:$A$26,B97)=1,1,"nvt"))</f>
        <v/>
      </c>
      <c r="B97" s="141" t="str">
        <f>B19</f>
        <v>IKS voor kennisinstellingen</v>
      </c>
      <c r="C97" s="43"/>
      <c r="D97" s="1"/>
      <c r="E97" s="1"/>
      <c r="F97" s="7"/>
      <c r="G97" s="8"/>
      <c r="H97"/>
    </row>
    <row r="98" spans="1:8" ht="15" customHeight="1" x14ac:dyDescent="0.35">
      <c r="B98" s="258" t="e">
        <f>IF(A97=1,VLOOKUP(B97,Alle_Kostensoorten[],2,FALSE),VLOOKUP(A97,Alle_Kostensoorten[],2,FALSE))</f>
        <v>#N/A</v>
      </c>
      <c r="C98" s="258"/>
      <c r="D98" s="258"/>
      <c r="E98" s="258"/>
      <c r="F98" s="258"/>
      <c r="G98" s="258"/>
      <c r="H98"/>
    </row>
    <row r="99" spans="1:8" ht="11.25" customHeight="1" x14ac:dyDescent="0.35">
      <c r="B99" s="1"/>
      <c r="C99" s="1"/>
      <c r="D99" s="1"/>
      <c r="E99" s="1"/>
      <c r="F99" s="7"/>
      <c r="G99" s="8"/>
      <c r="H99"/>
    </row>
    <row r="100" spans="1:8" s="5" customFormat="1" ht="27.5" thickBot="1" x14ac:dyDescent="0.4">
      <c r="B100" s="175" t="s">
        <v>50</v>
      </c>
      <c r="C100" s="121" t="s">
        <v>97</v>
      </c>
      <c r="D100" s="121" t="s">
        <v>91</v>
      </c>
      <c r="E100" s="121" t="s">
        <v>92</v>
      </c>
      <c r="F100" s="121" t="s">
        <v>98</v>
      </c>
      <c r="G100" s="173" t="s">
        <v>65</v>
      </c>
    </row>
    <row r="101" spans="1:8" ht="15.75" customHeight="1" thickTop="1" x14ac:dyDescent="0.35">
      <c r="B101" s="215"/>
      <c r="C101" s="216"/>
      <c r="D101" s="216"/>
      <c r="E101" s="219"/>
      <c r="F101" s="234"/>
      <c r="G101" s="182">
        <f t="shared" ref="G101:G125" si="3">IF($A$97=1,$E101*$F101,0)</f>
        <v>0</v>
      </c>
      <c r="H101"/>
    </row>
    <row r="102" spans="1:8" ht="15.75" customHeight="1" x14ac:dyDescent="0.35">
      <c r="B102" s="189"/>
      <c r="C102" s="96"/>
      <c r="D102" s="96"/>
      <c r="E102" s="192"/>
      <c r="F102" s="234"/>
      <c r="G102" s="186">
        <f t="shared" si="3"/>
        <v>0</v>
      </c>
      <c r="H102"/>
    </row>
    <row r="103" spans="1:8" ht="15.75" customHeight="1" x14ac:dyDescent="0.35">
      <c r="B103" s="189"/>
      <c r="C103" s="96"/>
      <c r="D103" s="96"/>
      <c r="E103" s="192"/>
      <c r="F103" s="234"/>
      <c r="G103" s="186">
        <f t="shared" si="3"/>
        <v>0</v>
      </c>
      <c r="H103"/>
    </row>
    <row r="104" spans="1:8" ht="15.75" customHeight="1" x14ac:dyDescent="0.35">
      <c r="B104" s="189"/>
      <c r="C104" s="96"/>
      <c r="D104" s="96"/>
      <c r="E104" s="192"/>
      <c r="F104" s="234"/>
      <c r="G104" s="186">
        <f t="shared" si="3"/>
        <v>0</v>
      </c>
      <c r="H104"/>
    </row>
    <row r="105" spans="1:8" ht="15.75" customHeight="1" x14ac:dyDescent="0.35">
      <c r="B105" s="189"/>
      <c r="C105" s="96"/>
      <c r="D105" s="96"/>
      <c r="E105" s="192"/>
      <c r="F105" s="235"/>
      <c r="G105" s="186">
        <f t="shared" si="3"/>
        <v>0</v>
      </c>
      <c r="H105"/>
    </row>
    <row r="106" spans="1:8" ht="15.75" customHeight="1" x14ac:dyDescent="0.35">
      <c r="B106" s="189"/>
      <c r="C106" s="96"/>
      <c r="D106" s="96"/>
      <c r="E106" s="192"/>
      <c r="F106" s="235"/>
      <c r="G106" s="186">
        <f t="shared" si="3"/>
        <v>0</v>
      </c>
      <c r="H106"/>
    </row>
    <row r="107" spans="1:8" ht="15.75" customHeight="1" x14ac:dyDescent="0.35">
      <c r="B107" s="189"/>
      <c r="C107" s="96"/>
      <c r="D107" s="96"/>
      <c r="E107" s="192"/>
      <c r="F107" s="235"/>
      <c r="G107" s="186">
        <f t="shared" si="3"/>
        <v>0</v>
      </c>
      <c r="H107"/>
    </row>
    <row r="108" spans="1:8" ht="15.75" customHeight="1" x14ac:dyDescent="0.35">
      <c r="B108" s="189"/>
      <c r="C108" s="96"/>
      <c r="D108" s="96"/>
      <c r="E108" s="192"/>
      <c r="F108" s="235"/>
      <c r="G108" s="186">
        <f t="shared" si="3"/>
        <v>0</v>
      </c>
      <c r="H108"/>
    </row>
    <row r="109" spans="1:8" ht="15.75" customHeight="1" x14ac:dyDescent="0.35">
      <c r="B109" s="189"/>
      <c r="C109" s="96"/>
      <c r="D109" s="96"/>
      <c r="E109" s="192"/>
      <c r="F109" s="235"/>
      <c r="G109" s="186">
        <f t="shared" si="3"/>
        <v>0</v>
      </c>
      <c r="H109"/>
    </row>
    <row r="110" spans="1:8" ht="15.75" customHeight="1" x14ac:dyDescent="0.35">
      <c r="B110" s="189"/>
      <c r="C110" s="96"/>
      <c r="D110" s="96"/>
      <c r="E110" s="192"/>
      <c r="F110" s="235"/>
      <c r="G110" s="186">
        <f t="shared" si="3"/>
        <v>0</v>
      </c>
      <c r="H110"/>
    </row>
    <row r="111" spans="1:8" ht="15.75" customHeight="1" x14ac:dyDescent="0.35">
      <c r="B111" s="189"/>
      <c r="C111" s="96"/>
      <c r="D111" s="96"/>
      <c r="E111" s="192"/>
      <c r="F111" s="235"/>
      <c r="G111" s="186">
        <f t="shared" si="3"/>
        <v>0</v>
      </c>
      <c r="H111"/>
    </row>
    <row r="112" spans="1:8" ht="15.75" customHeight="1" x14ac:dyDescent="0.35">
      <c r="B112" s="189"/>
      <c r="C112" s="96"/>
      <c r="D112" s="96"/>
      <c r="E112" s="192"/>
      <c r="F112" s="235"/>
      <c r="G112" s="186">
        <f t="shared" si="3"/>
        <v>0</v>
      </c>
      <c r="H112"/>
    </row>
    <row r="113" spans="2:8" ht="15.75" customHeight="1" x14ac:dyDescent="0.35">
      <c r="B113" s="189"/>
      <c r="C113" s="96"/>
      <c r="D113" s="96"/>
      <c r="E113" s="192"/>
      <c r="F113" s="234"/>
      <c r="G113" s="186">
        <f t="shared" si="3"/>
        <v>0</v>
      </c>
      <c r="H113"/>
    </row>
    <row r="114" spans="2:8" ht="15.75" customHeight="1" x14ac:dyDescent="0.35">
      <c r="B114" s="189"/>
      <c r="C114" s="96"/>
      <c r="D114" s="96"/>
      <c r="E114" s="192"/>
      <c r="F114" s="234"/>
      <c r="G114" s="186">
        <f t="shared" si="3"/>
        <v>0</v>
      </c>
      <c r="H114"/>
    </row>
    <row r="115" spans="2:8" ht="15.75" customHeight="1" x14ac:dyDescent="0.35">
      <c r="B115" s="189"/>
      <c r="C115" s="96"/>
      <c r="D115" s="96"/>
      <c r="E115" s="192"/>
      <c r="F115" s="235"/>
      <c r="G115" s="186">
        <f t="shared" si="3"/>
        <v>0</v>
      </c>
      <c r="H115"/>
    </row>
    <row r="116" spans="2:8" ht="15.75" customHeight="1" x14ac:dyDescent="0.35">
      <c r="B116" s="189"/>
      <c r="C116" s="96"/>
      <c r="D116" s="96"/>
      <c r="E116" s="192"/>
      <c r="F116" s="235"/>
      <c r="G116" s="186">
        <f t="shared" si="3"/>
        <v>0</v>
      </c>
      <c r="H116"/>
    </row>
    <row r="117" spans="2:8" ht="15.75" customHeight="1" x14ac:dyDescent="0.35">
      <c r="B117" s="189"/>
      <c r="C117" s="96"/>
      <c r="D117" s="96"/>
      <c r="E117" s="192"/>
      <c r="F117" s="235"/>
      <c r="G117" s="186">
        <f t="shared" si="3"/>
        <v>0</v>
      </c>
      <c r="H117"/>
    </row>
    <row r="118" spans="2:8" ht="15.75" customHeight="1" x14ac:dyDescent="0.35">
      <c r="B118" s="189"/>
      <c r="C118" s="96"/>
      <c r="D118" s="96"/>
      <c r="E118" s="192"/>
      <c r="F118" s="235"/>
      <c r="G118" s="186">
        <f t="shared" si="3"/>
        <v>0</v>
      </c>
      <c r="H118"/>
    </row>
    <row r="119" spans="2:8" ht="15.75" customHeight="1" x14ac:dyDescent="0.35">
      <c r="B119" s="189"/>
      <c r="C119" s="96"/>
      <c r="D119" s="96"/>
      <c r="E119" s="192"/>
      <c r="F119" s="235"/>
      <c r="G119" s="186">
        <f t="shared" si="3"/>
        <v>0</v>
      </c>
      <c r="H119"/>
    </row>
    <row r="120" spans="2:8" ht="15.75" customHeight="1" x14ac:dyDescent="0.35">
      <c r="B120" s="189"/>
      <c r="C120" s="96"/>
      <c r="D120" s="96"/>
      <c r="E120" s="192"/>
      <c r="F120" s="235"/>
      <c r="G120" s="186">
        <f t="shared" si="3"/>
        <v>0</v>
      </c>
      <c r="H120"/>
    </row>
    <row r="121" spans="2:8" ht="15.75" customHeight="1" x14ac:dyDescent="0.35">
      <c r="B121" s="189"/>
      <c r="C121" s="96"/>
      <c r="D121" s="96"/>
      <c r="E121" s="192"/>
      <c r="F121" s="235"/>
      <c r="G121" s="186">
        <f t="shared" si="3"/>
        <v>0</v>
      </c>
      <c r="H121"/>
    </row>
    <row r="122" spans="2:8" ht="15.75" customHeight="1" x14ac:dyDescent="0.35">
      <c r="B122" s="189"/>
      <c r="C122" s="96"/>
      <c r="D122" s="96"/>
      <c r="E122" s="192"/>
      <c r="F122" s="235"/>
      <c r="G122" s="186">
        <f t="shared" si="3"/>
        <v>0</v>
      </c>
      <c r="H122"/>
    </row>
    <row r="123" spans="2:8" ht="15.75" customHeight="1" x14ac:dyDescent="0.35">
      <c r="B123" s="189"/>
      <c r="C123" s="96"/>
      <c r="D123" s="96"/>
      <c r="E123" s="192"/>
      <c r="F123" s="235"/>
      <c r="G123" s="186">
        <f t="shared" si="3"/>
        <v>0</v>
      </c>
      <c r="H123"/>
    </row>
    <row r="124" spans="2:8" ht="15.75" customHeight="1" x14ac:dyDescent="0.35">
      <c r="B124" s="189"/>
      <c r="C124" s="96"/>
      <c r="D124" s="96"/>
      <c r="E124" s="192"/>
      <c r="F124" s="235"/>
      <c r="G124" s="186">
        <f t="shared" si="3"/>
        <v>0</v>
      </c>
      <c r="H124"/>
    </row>
    <row r="125" spans="2:8" ht="15.75" customHeight="1" thickBot="1" x14ac:dyDescent="0.4">
      <c r="B125" s="84"/>
      <c r="C125" s="199"/>
      <c r="D125" s="199"/>
      <c r="E125" s="200"/>
      <c r="F125" s="85"/>
      <c r="G125" s="143">
        <f t="shared" si="3"/>
        <v>0</v>
      </c>
      <c r="H125"/>
    </row>
    <row r="126" spans="2:8" ht="15" thickTop="1" x14ac:dyDescent="0.35">
      <c r="B126" s="65" t="s">
        <v>87</v>
      </c>
      <c r="C126" s="65"/>
      <c r="D126" s="65"/>
      <c r="E126" s="206"/>
      <c r="F126" s="65"/>
      <c r="G126" s="151">
        <f>SUM(G101:G125)</f>
        <v>0</v>
      </c>
      <c r="H126"/>
    </row>
    <row r="127" spans="2:8" x14ac:dyDescent="0.35">
      <c r="B127" s="1"/>
      <c r="C127" s="1"/>
      <c r="D127" s="1"/>
      <c r="E127" s="1"/>
      <c r="F127" s="7"/>
      <c r="G127" s="8"/>
      <c r="H127"/>
    </row>
    <row r="128" spans="2:8" x14ac:dyDescent="0.35">
      <c r="B128" s="1"/>
      <c r="C128" s="1"/>
      <c r="D128" s="1"/>
      <c r="E128" s="1"/>
      <c r="F128" s="7"/>
      <c r="G128" s="8"/>
      <c r="H128"/>
    </row>
    <row r="129" spans="1:8" ht="20.5" x14ac:dyDescent="0.45">
      <c r="A129" s="131" t="str">
        <f>IF($A$16=0,"",IF(COUNTIFS($A$17:$A$26,B129)=1,1,"nvt"))</f>
        <v/>
      </c>
      <c r="B129" s="141" t="str">
        <f>B20</f>
        <v>Forfait 23% over overige directe kosten</v>
      </c>
      <c r="C129" s="43"/>
      <c r="D129" s="1"/>
      <c r="E129" s="1"/>
      <c r="F129" s="7"/>
      <c r="G129" s="8"/>
      <c r="H129"/>
    </row>
    <row r="130" spans="1:8" x14ac:dyDescent="0.35">
      <c r="B130" s="258" t="e">
        <f>IF(A129=1,VLOOKUP(B129,Alle_Kostensoorten[],2,FALSE),VLOOKUP(A129,Alle_Kostensoorten[],2,FALSE))</f>
        <v>#N/A</v>
      </c>
      <c r="C130" s="258"/>
      <c r="D130" s="258"/>
      <c r="E130" s="258"/>
      <c r="F130" s="258"/>
      <c r="G130" s="258"/>
      <c r="H130"/>
    </row>
    <row r="131" spans="1:8" ht="9.75" customHeight="1" x14ac:dyDescent="0.35">
      <c r="B131" s="1"/>
      <c r="C131" s="1"/>
      <c r="D131" s="1"/>
      <c r="E131" s="1"/>
      <c r="F131" s="7"/>
      <c r="G131" s="8"/>
      <c r="H131"/>
    </row>
    <row r="132" spans="1:8" ht="15" thickBot="1" x14ac:dyDescent="0.4">
      <c r="B132" s="62" t="s">
        <v>50</v>
      </c>
      <c r="C132" s="63" t="s">
        <v>65</v>
      </c>
      <c r="D132" s="1"/>
      <c r="E132" s="7"/>
      <c r="F132" s="8"/>
      <c r="G132"/>
      <c r="H132"/>
    </row>
    <row r="133" spans="1:8" ht="15.75" customHeight="1" thickTop="1" x14ac:dyDescent="0.35">
      <c r="B133" s="144" t="str">
        <f>Hulpblad!X2</f>
        <v xml:space="preserve"> </v>
      </c>
      <c r="C133" s="142">
        <f t="shared" ref="C133:C142" si="4">IF(AND($A$129=1,$B133&lt;&gt;"",$B133&lt;&gt;" "),(SUMIFS($E$150:$E$158,$B$150:$B$158,$B133)+SUMIFS($F$166:$F$192,$B$166:$B$192,$B133)+SUMIFS($I$200:$I$207,$B$200:$B$207,$B133)+SUMIFS($C$215:$C$224,$B$215:$B$224,$B133))*0.23,0)</f>
        <v>0</v>
      </c>
      <c r="D133" s="1"/>
      <c r="E133" s="7"/>
      <c r="F133" s="8"/>
      <c r="G133"/>
      <c r="H133"/>
    </row>
    <row r="134" spans="1:8" ht="15.75" customHeight="1" x14ac:dyDescent="0.35">
      <c r="B134" s="145" t="str">
        <f>Hulpblad!X3</f>
        <v xml:space="preserve"> </v>
      </c>
      <c r="C134" s="143">
        <f t="shared" si="4"/>
        <v>0</v>
      </c>
      <c r="D134" s="1"/>
      <c r="E134" s="7"/>
      <c r="F134" s="8"/>
      <c r="G134"/>
      <c r="H134"/>
    </row>
    <row r="135" spans="1:8" ht="15.75" customHeight="1" x14ac:dyDescent="0.35">
      <c r="B135" s="145" t="str">
        <f>Hulpblad!X4</f>
        <v xml:space="preserve"> </v>
      </c>
      <c r="C135" s="143">
        <f t="shared" si="4"/>
        <v>0</v>
      </c>
      <c r="D135" s="1"/>
      <c r="E135" s="7"/>
      <c r="F135" s="8"/>
      <c r="G135"/>
      <c r="H135"/>
    </row>
    <row r="136" spans="1:8" ht="15.75" customHeight="1" x14ac:dyDescent="0.35">
      <c r="B136" s="145" t="str">
        <f>Hulpblad!X5</f>
        <v xml:space="preserve"> </v>
      </c>
      <c r="C136" s="143">
        <f t="shared" si="4"/>
        <v>0</v>
      </c>
      <c r="D136" s="1"/>
      <c r="E136" s="7"/>
      <c r="F136" s="8"/>
      <c r="G136"/>
      <c r="H136"/>
    </row>
    <row r="137" spans="1:8" ht="15.75" customHeight="1" x14ac:dyDescent="0.35">
      <c r="B137" s="145" t="str">
        <f>Hulpblad!X6</f>
        <v xml:space="preserve"> </v>
      </c>
      <c r="C137" s="143">
        <f t="shared" si="4"/>
        <v>0</v>
      </c>
      <c r="D137" s="1"/>
      <c r="E137" s="7"/>
      <c r="F137" s="8"/>
      <c r="G137"/>
      <c r="H137"/>
    </row>
    <row r="138" spans="1:8" ht="15.75" customHeight="1" x14ac:dyDescent="0.35">
      <c r="B138" s="145" t="str">
        <f>Hulpblad!X7</f>
        <v xml:space="preserve"> </v>
      </c>
      <c r="C138" s="143">
        <f t="shared" si="4"/>
        <v>0</v>
      </c>
      <c r="D138" s="1"/>
      <c r="E138" s="7"/>
      <c r="F138" s="8"/>
      <c r="G138"/>
      <c r="H138"/>
    </row>
    <row r="139" spans="1:8" ht="15.75" customHeight="1" x14ac:dyDescent="0.35">
      <c r="B139" s="145" t="str">
        <f>Hulpblad!X8</f>
        <v xml:space="preserve"> </v>
      </c>
      <c r="C139" s="143">
        <f t="shared" si="4"/>
        <v>0</v>
      </c>
      <c r="D139" s="1"/>
      <c r="E139" s="7"/>
      <c r="F139" s="8"/>
      <c r="G139"/>
      <c r="H139"/>
    </row>
    <row r="140" spans="1:8" ht="15.75" customHeight="1" x14ac:dyDescent="0.35">
      <c r="B140" s="145" t="str">
        <f>Hulpblad!X9</f>
        <v xml:space="preserve"> </v>
      </c>
      <c r="C140" s="143">
        <f t="shared" si="4"/>
        <v>0</v>
      </c>
      <c r="D140" s="1"/>
      <c r="E140" s="7"/>
      <c r="F140" s="8"/>
      <c r="G140"/>
      <c r="H140"/>
    </row>
    <row r="141" spans="1:8" ht="15.75" customHeight="1" x14ac:dyDescent="0.35">
      <c r="B141" s="145" t="str">
        <f>Hulpblad!X10</f>
        <v xml:space="preserve"> </v>
      </c>
      <c r="C141" s="143">
        <f t="shared" si="4"/>
        <v>0</v>
      </c>
      <c r="D141" s="1"/>
      <c r="E141" s="7"/>
      <c r="F141" s="8"/>
      <c r="G141"/>
      <c r="H141"/>
    </row>
    <row r="142" spans="1:8" ht="15.75" customHeight="1" thickBot="1" x14ac:dyDescent="0.4">
      <c r="B142" s="145" t="str">
        <f>Hulpblad!X11</f>
        <v xml:space="preserve"> </v>
      </c>
      <c r="C142" s="143">
        <f t="shared" si="4"/>
        <v>0</v>
      </c>
      <c r="D142" s="1"/>
      <c r="E142" s="7"/>
      <c r="F142" s="8"/>
      <c r="G142"/>
      <c r="H142"/>
    </row>
    <row r="143" spans="1:8" ht="15" thickTop="1" x14ac:dyDescent="0.35">
      <c r="B143" s="65" t="s">
        <v>87</v>
      </c>
      <c r="C143" s="151">
        <f>SUM(C133:C142)</f>
        <v>0</v>
      </c>
      <c r="D143" s="1"/>
      <c r="E143" s="1"/>
      <c r="F143" s="7"/>
      <c r="G143" s="8"/>
      <c r="H143"/>
    </row>
    <row r="144" spans="1:8" x14ac:dyDescent="0.35">
      <c r="B144" s="1"/>
      <c r="C144" s="1"/>
      <c r="D144" s="1"/>
      <c r="E144" s="1"/>
      <c r="F144" s="7"/>
      <c r="G144" s="8"/>
      <c r="H144"/>
    </row>
    <row r="145" spans="1:9" x14ac:dyDescent="0.35">
      <c r="B145" s="1"/>
      <c r="C145" s="1"/>
      <c r="D145" s="1"/>
      <c r="E145" s="1"/>
      <c r="F145" s="7"/>
      <c r="G145" s="8"/>
      <c r="H145"/>
    </row>
    <row r="146" spans="1:9" ht="20.5" x14ac:dyDescent="0.45">
      <c r="A146" s="131" t="str">
        <f>IF($A$16=0,"",IF(COUNTIFS($A$17:$A$26,B146)=1,1,"nvt"))</f>
        <v/>
      </c>
      <c r="B146" s="141" t="str">
        <f>B22</f>
        <v>Bijdragen in natura</v>
      </c>
      <c r="C146" s="43"/>
      <c r="D146" s="12"/>
      <c r="E146" s="12"/>
      <c r="F146" s="9"/>
      <c r="G146"/>
      <c r="H146"/>
    </row>
    <row r="147" spans="1:9" ht="18" customHeight="1" x14ac:dyDescent="0.35">
      <c r="B147" s="258" t="e">
        <f>IF(A146=1,VLOOKUP(B146,Alle_Kostensoorten[],2,FALSE),VLOOKUP(A146,Alle_Kostensoorten[],2,FALSE))</f>
        <v>#N/A</v>
      </c>
      <c r="C147" s="258"/>
      <c r="D147" s="258"/>
      <c r="E147" s="258"/>
      <c r="F147" s="258"/>
      <c r="G147" s="258"/>
      <c r="H147" s="258"/>
      <c r="I147" s="258"/>
    </row>
    <row r="148" spans="1:9" ht="9.75" customHeight="1" x14ac:dyDescent="0.35">
      <c r="B148" s="3"/>
      <c r="C148" s="4"/>
      <c r="D148" s="12"/>
      <c r="E148" s="12"/>
      <c r="F148" s="9"/>
      <c r="G148"/>
      <c r="H148"/>
    </row>
    <row r="149" spans="1:9" ht="16.5" customHeight="1" thickBot="1" x14ac:dyDescent="0.4">
      <c r="B149" s="229" t="s">
        <v>50</v>
      </c>
      <c r="C149" s="230" t="s">
        <v>99</v>
      </c>
      <c r="D149" s="230" t="s">
        <v>100</v>
      </c>
      <c r="E149" s="231" t="s">
        <v>65</v>
      </c>
      <c r="F149" s="231" t="s">
        <v>101</v>
      </c>
      <c r="G149" s="232"/>
      <c r="H149" s="232"/>
      <c r="I149" s="232"/>
    </row>
    <row r="150" spans="1:9" ht="15.75" customHeight="1" thickTop="1" x14ac:dyDescent="0.35">
      <c r="B150" s="215"/>
      <c r="C150" s="216"/>
      <c r="D150" s="217"/>
      <c r="E150" s="182">
        <f t="shared" ref="E150:E158" si="5">IF($A$146=1,$D150,0)</f>
        <v>0</v>
      </c>
      <c r="F150" s="216"/>
      <c r="G150" s="218"/>
      <c r="H150" s="218"/>
      <c r="I150" s="218"/>
    </row>
    <row r="151" spans="1:9" ht="15.75" customHeight="1" x14ac:dyDescent="0.35">
      <c r="B151" s="189"/>
      <c r="C151" s="96"/>
      <c r="D151" s="217"/>
      <c r="E151" s="186">
        <f t="shared" si="5"/>
        <v>0</v>
      </c>
      <c r="F151" s="197"/>
      <c r="G151" s="198"/>
      <c r="H151" s="198"/>
      <c r="I151" s="198"/>
    </row>
    <row r="152" spans="1:9" ht="15.75" customHeight="1" x14ac:dyDescent="0.35">
      <c r="B152" s="189"/>
      <c r="C152" s="96"/>
      <c r="D152" s="217"/>
      <c r="E152" s="186">
        <f t="shared" si="5"/>
        <v>0</v>
      </c>
      <c r="F152" s="197"/>
      <c r="G152" s="198"/>
      <c r="H152" s="198"/>
      <c r="I152" s="198"/>
    </row>
    <row r="153" spans="1:9" ht="15.75" customHeight="1" x14ac:dyDescent="0.35">
      <c r="B153" s="189"/>
      <c r="C153" s="96"/>
      <c r="D153" s="217"/>
      <c r="E153" s="186">
        <f t="shared" si="5"/>
        <v>0</v>
      </c>
      <c r="F153" s="197"/>
      <c r="G153" s="198"/>
      <c r="H153" s="198"/>
      <c r="I153" s="198"/>
    </row>
    <row r="154" spans="1:9" ht="15.75" customHeight="1" x14ac:dyDescent="0.35">
      <c r="B154" s="189"/>
      <c r="C154" s="96"/>
      <c r="D154" s="194"/>
      <c r="E154" s="186">
        <f t="shared" si="5"/>
        <v>0</v>
      </c>
      <c r="F154" s="197"/>
      <c r="G154" s="198"/>
      <c r="H154" s="198"/>
      <c r="I154" s="198"/>
    </row>
    <row r="155" spans="1:9" ht="15.75" customHeight="1" x14ac:dyDescent="0.35">
      <c r="B155" s="189"/>
      <c r="C155" s="96"/>
      <c r="D155" s="194"/>
      <c r="E155" s="186">
        <f t="shared" si="5"/>
        <v>0</v>
      </c>
      <c r="F155" s="197"/>
      <c r="G155" s="198"/>
      <c r="H155" s="198"/>
      <c r="I155" s="198"/>
    </row>
    <row r="156" spans="1:9" ht="15.75" customHeight="1" x14ac:dyDescent="0.35">
      <c r="B156" s="189"/>
      <c r="C156" s="96"/>
      <c r="D156" s="194"/>
      <c r="E156" s="186">
        <f t="shared" si="5"/>
        <v>0</v>
      </c>
      <c r="F156" s="197"/>
      <c r="G156" s="198"/>
      <c r="H156" s="198"/>
      <c r="I156" s="198"/>
    </row>
    <row r="157" spans="1:9" ht="15.75" customHeight="1" x14ac:dyDescent="0.35">
      <c r="B157" s="189"/>
      <c r="C157" s="96"/>
      <c r="D157" s="194"/>
      <c r="E157" s="186">
        <f t="shared" si="5"/>
        <v>0</v>
      </c>
      <c r="F157" s="197"/>
      <c r="G157" s="198"/>
      <c r="H157" s="198"/>
      <c r="I157" s="198"/>
    </row>
    <row r="158" spans="1:9" ht="15.75" customHeight="1" thickBot="1" x14ac:dyDescent="0.4">
      <c r="B158" s="84"/>
      <c r="C158" s="83"/>
      <c r="D158" s="86"/>
      <c r="E158" s="143">
        <f t="shared" si="5"/>
        <v>0</v>
      </c>
      <c r="F158" s="87"/>
      <c r="G158" s="88"/>
      <c r="H158" s="88"/>
      <c r="I158" s="88"/>
    </row>
    <row r="159" spans="1:9" ht="15" thickTop="1" x14ac:dyDescent="0.35">
      <c r="B159" s="65" t="s">
        <v>87</v>
      </c>
      <c r="C159" s="65"/>
      <c r="D159" s="65"/>
      <c r="E159" s="151">
        <f>SUM(E150:E158)</f>
        <v>0</v>
      </c>
      <c r="F159" s="205"/>
      <c r="G159" s="205"/>
      <c r="H159" s="205"/>
      <c r="I159" s="205"/>
    </row>
    <row r="160" spans="1:9" x14ac:dyDescent="0.35">
      <c r="B160" s="6"/>
      <c r="C160" s="6"/>
      <c r="D160" s="6"/>
      <c r="E160" s="19"/>
      <c r="F160" s="19"/>
      <c r="G160" s="10"/>
      <c r="H160"/>
    </row>
    <row r="161" spans="1:9" x14ac:dyDescent="0.35">
      <c r="B161" s="1"/>
      <c r="C161" s="1"/>
      <c r="D161" s="1"/>
      <c r="E161" s="1"/>
      <c r="F161" s="9"/>
      <c r="G161" s="10"/>
      <c r="H161"/>
    </row>
    <row r="162" spans="1:9" ht="20.5" x14ac:dyDescent="0.45">
      <c r="A162" s="131" t="str">
        <f>IF($A$16=0,"",IF(COUNTIFS($A$17:$A$26,B162)=1,1,"nvt"))</f>
        <v/>
      </c>
      <c r="B162" s="141" t="str">
        <f>B23</f>
        <v>Overige kosten derden</v>
      </c>
      <c r="C162" s="43"/>
      <c r="D162" s="1"/>
      <c r="E162" s="1"/>
      <c r="F162" s="9"/>
      <c r="G162" s="10"/>
      <c r="H162"/>
    </row>
    <row r="163" spans="1:9" ht="18" customHeight="1" x14ac:dyDescent="0.35">
      <c r="B163" s="258" t="e">
        <f>IF(A162=1,VLOOKUP(B162,Alle_Kostensoorten[],2,FALSE),VLOOKUP(A162,Alle_Kostensoorten[],2,FALSE))</f>
        <v>#N/A</v>
      </c>
      <c r="C163" s="258"/>
      <c r="D163" s="258"/>
      <c r="E163" s="258"/>
      <c r="F163" s="258"/>
      <c r="G163" s="258"/>
      <c r="H163" s="258"/>
      <c r="I163" s="258"/>
    </row>
    <row r="164" spans="1:9" ht="9.75" customHeight="1" x14ac:dyDescent="0.35">
      <c r="B164" s="3"/>
      <c r="C164" s="1"/>
      <c r="D164" s="1"/>
      <c r="E164" s="1"/>
      <c r="F164" s="9"/>
      <c r="G164" s="10"/>
      <c r="H164"/>
    </row>
    <row r="165" spans="1:9" ht="16.5" customHeight="1" thickBot="1" x14ac:dyDescent="0.4">
      <c r="B165" s="225" t="s">
        <v>50</v>
      </c>
      <c r="C165" s="227" t="s">
        <v>99</v>
      </c>
      <c r="D165" s="227" t="s">
        <v>102</v>
      </c>
      <c r="E165" s="226" t="s">
        <v>103</v>
      </c>
      <c r="F165" s="227" t="s">
        <v>65</v>
      </c>
      <c r="G165" s="226" t="s">
        <v>3</v>
      </c>
      <c r="H165" s="228"/>
      <c r="I165" s="228"/>
    </row>
    <row r="166" spans="1:9" ht="15.75" customHeight="1" thickTop="1" x14ac:dyDescent="0.35">
      <c r="B166" s="215"/>
      <c r="C166" s="216"/>
      <c r="D166" s="219"/>
      <c r="E166" s="217"/>
      <c r="F166" s="182">
        <f>IF($A$162=1,$D166*$E166,0)</f>
        <v>0</v>
      </c>
      <c r="G166" s="220"/>
      <c r="H166" s="221"/>
      <c r="I166" s="221"/>
    </row>
    <row r="167" spans="1:9" ht="15.75" customHeight="1" x14ac:dyDescent="0.35">
      <c r="B167" s="189"/>
      <c r="C167" s="96"/>
      <c r="D167" s="192"/>
      <c r="E167" s="194"/>
      <c r="F167" s="186">
        <f t="shared" ref="F167:F192" si="6">IF($A$162=1,$D167*$E167,0)</f>
        <v>0</v>
      </c>
      <c r="G167" s="195"/>
      <c r="H167" s="196"/>
      <c r="I167" s="196"/>
    </row>
    <row r="168" spans="1:9" ht="15.75" customHeight="1" x14ac:dyDescent="0.35">
      <c r="B168" s="189"/>
      <c r="C168" s="96"/>
      <c r="D168" s="192"/>
      <c r="E168" s="194"/>
      <c r="F168" s="186">
        <f t="shared" si="6"/>
        <v>0</v>
      </c>
      <c r="G168" s="195"/>
      <c r="H168" s="196"/>
      <c r="I168" s="196"/>
    </row>
    <row r="169" spans="1:9" ht="15.75" customHeight="1" x14ac:dyDescent="0.35">
      <c r="B169" s="189"/>
      <c r="C169" s="96"/>
      <c r="D169" s="192"/>
      <c r="E169" s="194"/>
      <c r="F169" s="186">
        <f t="shared" si="6"/>
        <v>0</v>
      </c>
      <c r="G169" s="195"/>
      <c r="H169" s="196"/>
      <c r="I169" s="196"/>
    </row>
    <row r="170" spans="1:9" ht="15.75" customHeight="1" x14ac:dyDescent="0.35">
      <c r="B170" s="189"/>
      <c r="C170" s="96"/>
      <c r="D170" s="192"/>
      <c r="E170" s="194"/>
      <c r="F170" s="186">
        <f t="shared" si="6"/>
        <v>0</v>
      </c>
      <c r="G170" s="195"/>
      <c r="H170" s="196"/>
      <c r="I170" s="196"/>
    </row>
    <row r="171" spans="1:9" ht="15.75" customHeight="1" x14ac:dyDescent="0.35">
      <c r="B171" s="189"/>
      <c r="C171" s="96"/>
      <c r="D171" s="192"/>
      <c r="E171" s="194"/>
      <c r="F171" s="186">
        <f t="shared" si="6"/>
        <v>0</v>
      </c>
      <c r="G171" s="195"/>
      <c r="H171" s="196"/>
      <c r="I171" s="196"/>
    </row>
    <row r="172" spans="1:9" ht="15.75" customHeight="1" x14ac:dyDescent="0.35">
      <c r="B172" s="189"/>
      <c r="C172" s="96"/>
      <c r="D172" s="192"/>
      <c r="E172" s="194"/>
      <c r="F172" s="186">
        <f t="shared" si="6"/>
        <v>0</v>
      </c>
      <c r="G172" s="195"/>
      <c r="H172" s="196"/>
      <c r="I172" s="196"/>
    </row>
    <row r="173" spans="1:9" ht="15.75" customHeight="1" x14ac:dyDescent="0.35">
      <c r="B173" s="189"/>
      <c r="C173" s="96"/>
      <c r="D173" s="192"/>
      <c r="E173" s="194"/>
      <c r="F173" s="186">
        <f t="shared" si="6"/>
        <v>0</v>
      </c>
      <c r="G173" s="195"/>
      <c r="H173" s="196"/>
      <c r="I173" s="196"/>
    </row>
    <row r="174" spans="1:9" ht="15.75" customHeight="1" x14ac:dyDescent="0.35">
      <c r="B174" s="189"/>
      <c r="C174" s="96"/>
      <c r="D174" s="192"/>
      <c r="E174" s="194"/>
      <c r="F174" s="186">
        <f t="shared" si="6"/>
        <v>0</v>
      </c>
      <c r="G174" s="195"/>
      <c r="H174" s="196"/>
      <c r="I174" s="196"/>
    </row>
    <row r="175" spans="1:9" ht="15.75" customHeight="1" x14ac:dyDescent="0.35">
      <c r="B175" s="189"/>
      <c r="C175" s="96"/>
      <c r="D175" s="192"/>
      <c r="E175" s="194"/>
      <c r="F175" s="186">
        <f t="shared" si="6"/>
        <v>0</v>
      </c>
      <c r="G175" s="195"/>
      <c r="H175" s="196"/>
      <c r="I175" s="196"/>
    </row>
    <row r="176" spans="1:9" ht="15.75" customHeight="1" x14ac:dyDescent="0.35">
      <c r="B176" s="189"/>
      <c r="C176" s="96"/>
      <c r="D176" s="192"/>
      <c r="E176" s="194"/>
      <c r="F176" s="186">
        <f t="shared" si="6"/>
        <v>0</v>
      </c>
      <c r="G176" s="195"/>
      <c r="H176" s="196"/>
      <c r="I176" s="196"/>
    </row>
    <row r="177" spans="2:9" ht="15.75" customHeight="1" x14ac:dyDescent="0.35">
      <c r="B177" s="189"/>
      <c r="C177" s="96"/>
      <c r="D177" s="192"/>
      <c r="E177" s="194"/>
      <c r="F177" s="186">
        <f t="shared" si="6"/>
        <v>0</v>
      </c>
      <c r="G177" s="195"/>
      <c r="H177" s="196"/>
      <c r="I177" s="196"/>
    </row>
    <row r="178" spans="2:9" ht="15.75" customHeight="1" x14ac:dyDescent="0.35">
      <c r="B178" s="189"/>
      <c r="C178" s="96"/>
      <c r="D178" s="192"/>
      <c r="E178" s="194"/>
      <c r="F178" s="186">
        <f t="shared" si="6"/>
        <v>0</v>
      </c>
      <c r="G178" s="195"/>
      <c r="H178" s="196"/>
      <c r="I178" s="196"/>
    </row>
    <row r="179" spans="2:9" ht="15.75" customHeight="1" x14ac:dyDescent="0.35">
      <c r="B179" s="189"/>
      <c r="C179" s="96"/>
      <c r="D179" s="192"/>
      <c r="E179" s="194"/>
      <c r="F179" s="186">
        <f t="shared" si="6"/>
        <v>0</v>
      </c>
      <c r="G179" s="195"/>
      <c r="H179" s="196"/>
      <c r="I179" s="196"/>
    </row>
    <row r="180" spans="2:9" ht="15.75" customHeight="1" x14ac:dyDescent="0.35">
      <c r="B180" s="189"/>
      <c r="C180" s="96"/>
      <c r="D180" s="192"/>
      <c r="E180" s="194"/>
      <c r="F180" s="186">
        <f t="shared" si="6"/>
        <v>0</v>
      </c>
      <c r="G180" s="195"/>
      <c r="H180" s="196"/>
      <c r="I180" s="196"/>
    </row>
    <row r="181" spans="2:9" ht="15.75" customHeight="1" x14ac:dyDescent="0.35">
      <c r="B181" s="189"/>
      <c r="C181" s="96"/>
      <c r="D181" s="192"/>
      <c r="E181" s="194"/>
      <c r="F181" s="186">
        <f t="shared" si="6"/>
        <v>0</v>
      </c>
      <c r="G181" s="195"/>
      <c r="H181" s="196"/>
      <c r="I181" s="196"/>
    </row>
    <row r="182" spans="2:9" ht="15.75" customHeight="1" x14ac:dyDescent="0.35">
      <c r="B182" s="189"/>
      <c r="C182" s="96"/>
      <c r="D182" s="192"/>
      <c r="E182" s="194"/>
      <c r="F182" s="186">
        <f t="shared" si="6"/>
        <v>0</v>
      </c>
      <c r="G182" s="195"/>
      <c r="H182" s="196"/>
      <c r="I182" s="196"/>
    </row>
    <row r="183" spans="2:9" ht="15.75" customHeight="1" x14ac:dyDescent="0.35">
      <c r="B183" s="189"/>
      <c r="C183" s="96"/>
      <c r="D183" s="192"/>
      <c r="E183" s="194"/>
      <c r="F183" s="186">
        <f t="shared" si="6"/>
        <v>0</v>
      </c>
      <c r="G183" s="195"/>
      <c r="H183" s="196"/>
      <c r="I183" s="196"/>
    </row>
    <row r="184" spans="2:9" ht="15.75" customHeight="1" x14ac:dyDescent="0.35">
      <c r="B184" s="189"/>
      <c r="C184" s="96"/>
      <c r="D184" s="192"/>
      <c r="E184" s="194"/>
      <c r="F184" s="186">
        <f t="shared" si="6"/>
        <v>0</v>
      </c>
      <c r="G184" s="195"/>
      <c r="H184" s="196"/>
      <c r="I184" s="196"/>
    </row>
    <row r="185" spans="2:9" ht="15.75" customHeight="1" x14ac:dyDescent="0.35">
      <c r="B185" s="189"/>
      <c r="C185" s="96"/>
      <c r="D185" s="192"/>
      <c r="E185" s="194"/>
      <c r="F185" s="186">
        <f t="shared" si="6"/>
        <v>0</v>
      </c>
      <c r="G185" s="195"/>
      <c r="H185" s="196"/>
      <c r="I185" s="196"/>
    </row>
    <row r="186" spans="2:9" ht="15.75" customHeight="1" x14ac:dyDescent="0.35">
      <c r="B186" s="189"/>
      <c r="C186" s="96"/>
      <c r="D186" s="192"/>
      <c r="E186" s="194"/>
      <c r="F186" s="186">
        <f t="shared" si="6"/>
        <v>0</v>
      </c>
      <c r="G186" s="195"/>
      <c r="H186" s="196"/>
      <c r="I186" s="196"/>
    </row>
    <row r="187" spans="2:9" ht="15.75" customHeight="1" x14ac:dyDescent="0.35">
      <c r="B187" s="189"/>
      <c r="C187" s="96"/>
      <c r="D187" s="192"/>
      <c r="E187" s="194"/>
      <c r="F187" s="186">
        <f t="shared" si="6"/>
        <v>0</v>
      </c>
      <c r="G187" s="195"/>
      <c r="H187" s="196"/>
      <c r="I187" s="196"/>
    </row>
    <row r="188" spans="2:9" ht="15.75" customHeight="1" x14ac:dyDescent="0.35">
      <c r="B188" s="189"/>
      <c r="C188" s="96"/>
      <c r="D188" s="192"/>
      <c r="E188" s="194"/>
      <c r="F188" s="186">
        <f t="shared" si="6"/>
        <v>0</v>
      </c>
      <c r="G188" s="195"/>
      <c r="H188" s="196"/>
      <c r="I188" s="196"/>
    </row>
    <row r="189" spans="2:9" ht="15.75" customHeight="1" x14ac:dyDescent="0.35">
      <c r="B189" s="189"/>
      <c r="C189" s="96"/>
      <c r="D189" s="192"/>
      <c r="E189" s="194"/>
      <c r="F189" s="186">
        <f t="shared" si="6"/>
        <v>0</v>
      </c>
      <c r="G189" s="195"/>
      <c r="H189" s="196"/>
      <c r="I189" s="196"/>
    </row>
    <row r="190" spans="2:9" ht="15.75" customHeight="1" x14ac:dyDescent="0.35">
      <c r="B190" s="189"/>
      <c r="C190" s="96"/>
      <c r="D190" s="192"/>
      <c r="E190" s="194"/>
      <c r="F190" s="186">
        <f t="shared" si="6"/>
        <v>0</v>
      </c>
      <c r="G190" s="195"/>
      <c r="H190" s="196"/>
      <c r="I190" s="196"/>
    </row>
    <row r="191" spans="2:9" ht="15.75" customHeight="1" x14ac:dyDescent="0.35">
      <c r="B191" s="189"/>
      <c r="C191" s="96"/>
      <c r="D191" s="192"/>
      <c r="E191" s="194"/>
      <c r="F191" s="186">
        <f t="shared" si="6"/>
        <v>0</v>
      </c>
      <c r="G191" s="195"/>
      <c r="H191" s="196"/>
      <c r="I191" s="196"/>
    </row>
    <row r="192" spans="2:9" ht="15.75" customHeight="1" thickBot="1" x14ac:dyDescent="0.4">
      <c r="B192" s="84"/>
      <c r="C192" s="83"/>
      <c r="D192" s="129"/>
      <c r="E192" s="86"/>
      <c r="F192" s="143">
        <f t="shared" si="6"/>
        <v>0</v>
      </c>
      <c r="G192" s="123"/>
      <c r="H192" s="124"/>
      <c r="I192" s="124"/>
    </row>
    <row r="193" spans="1:9" ht="16.399999999999999" customHeight="1" thickTop="1" x14ac:dyDescent="0.35">
      <c r="B193" s="65" t="s">
        <v>87</v>
      </c>
      <c r="C193" s="65"/>
      <c r="D193" s="65"/>
      <c r="E193" s="65"/>
      <c r="F193" s="151">
        <f>SUM(F166:F192)</f>
        <v>0</v>
      </c>
      <c r="G193" s="205"/>
      <c r="H193" s="205"/>
      <c r="I193" s="205"/>
    </row>
    <row r="194" spans="1:9" ht="16.399999999999999" customHeight="1" x14ac:dyDescent="0.35">
      <c r="B194" s="1"/>
      <c r="C194" s="4"/>
      <c r="D194" s="7"/>
      <c r="E194" s="7"/>
      <c r="F194" s="11"/>
      <c r="G194"/>
      <c r="H194"/>
    </row>
    <row r="195" spans="1:9" x14ac:dyDescent="0.35">
      <c r="B195" s="1"/>
      <c r="C195" s="1"/>
      <c r="D195" s="4"/>
      <c r="E195" s="13"/>
      <c r="F195" s="13"/>
      <c r="G195" s="9"/>
      <c r="H195"/>
    </row>
    <row r="196" spans="1:9" ht="20.5" x14ac:dyDescent="0.45">
      <c r="A196" s="131" t="str">
        <f>IF($A$16=0,"",IF(COUNTIFS($A$17:$A$26,B196)=1,1,"nvt"))</f>
        <v/>
      </c>
      <c r="B196" s="43" t="s">
        <v>14</v>
      </c>
      <c r="C196" s="43"/>
      <c r="D196" s="1"/>
      <c r="E196" s="1"/>
      <c r="F196" s="9"/>
      <c r="G196" s="8"/>
      <c r="H196"/>
    </row>
    <row r="197" spans="1:9" ht="15" customHeight="1" x14ac:dyDescent="0.35">
      <c r="B197" s="258" t="e">
        <f>IF(A196=1,VLOOKUP(B196,Alle_Kostensoorten[],2,FALSE),VLOOKUP(A196,Alle_Kostensoorten[],2,FALSE))</f>
        <v>#N/A</v>
      </c>
      <c r="C197" s="258"/>
      <c r="D197" s="258"/>
      <c r="E197" s="258"/>
      <c r="F197" s="258"/>
      <c r="G197" s="258"/>
      <c r="H197" s="258"/>
      <c r="I197" s="258"/>
    </row>
    <row r="198" spans="1:9" ht="9.75" customHeight="1" x14ac:dyDescent="0.35">
      <c r="B198" s="3"/>
      <c r="C198" s="1"/>
      <c r="D198" s="1"/>
      <c r="E198" s="1"/>
      <c r="F198" s="9"/>
      <c r="G198" s="8"/>
      <c r="H198"/>
    </row>
    <row r="199" spans="1:9" ht="48.75" customHeight="1" thickBot="1" x14ac:dyDescent="0.4">
      <c r="B199" s="225" t="s">
        <v>50</v>
      </c>
      <c r="C199" s="226" t="s">
        <v>104</v>
      </c>
      <c r="D199" s="226" t="s">
        <v>105</v>
      </c>
      <c r="E199" s="226" t="s">
        <v>106</v>
      </c>
      <c r="F199" s="226" t="s">
        <v>107</v>
      </c>
      <c r="G199" s="226" t="s">
        <v>108</v>
      </c>
      <c r="H199" s="226" t="s">
        <v>109</v>
      </c>
      <c r="I199" s="226" t="s">
        <v>65</v>
      </c>
    </row>
    <row r="200" spans="1:9" ht="15.75" customHeight="1" thickTop="1" x14ac:dyDescent="0.35">
      <c r="B200" s="215"/>
      <c r="C200" s="222"/>
      <c r="D200" s="223"/>
      <c r="E200" s="223"/>
      <c r="F200" s="219"/>
      <c r="G200" s="219"/>
      <c r="H200" s="224"/>
      <c r="I200" s="182">
        <f>IFERROR(IF($A$196=1,(D200-E200)*(G200/F200)*H200,0),0)</f>
        <v>0</v>
      </c>
    </row>
    <row r="201" spans="1:9" ht="15.75" customHeight="1" x14ac:dyDescent="0.35">
      <c r="B201" s="189"/>
      <c r="C201" s="190"/>
      <c r="D201" s="191"/>
      <c r="E201" s="191"/>
      <c r="F201" s="192"/>
      <c r="G201" s="192"/>
      <c r="H201" s="193"/>
      <c r="I201" s="186">
        <f t="shared" ref="I201:I207" si="7">IFERROR(IF($A$196=1,(D201-E201)*(G201/F201)*H201,0),0)</f>
        <v>0</v>
      </c>
    </row>
    <row r="202" spans="1:9" ht="15.75" customHeight="1" x14ac:dyDescent="0.35">
      <c r="B202" s="189"/>
      <c r="C202" s="190"/>
      <c r="D202" s="191"/>
      <c r="E202" s="191"/>
      <c r="F202" s="192"/>
      <c r="G202" s="192"/>
      <c r="H202" s="193"/>
      <c r="I202" s="186">
        <f t="shared" si="7"/>
        <v>0</v>
      </c>
    </row>
    <row r="203" spans="1:9" ht="15.75" customHeight="1" x14ac:dyDescent="0.35">
      <c r="B203" s="189"/>
      <c r="C203" s="190"/>
      <c r="D203" s="191"/>
      <c r="E203" s="191"/>
      <c r="F203" s="192"/>
      <c r="G203" s="192"/>
      <c r="H203" s="193"/>
      <c r="I203" s="186">
        <f t="shared" si="7"/>
        <v>0</v>
      </c>
    </row>
    <row r="204" spans="1:9" ht="15.75" customHeight="1" x14ac:dyDescent="0.35">
      <c r="B204" s="189"/>
      <c r="C204" s="190"/>
      <c r="D204" s="191"/>
      <c r="E204" s="191"/>
      <c r="F204" s="192"/>
      <c r="G204" s="192"/>
      <c r="H204" s="193"/>
      <c r="I204" s="186">
        <f t="shared" si="7"/>
        <v>0</v>
      </c>
    </row>
    <row r="205" spans="1:9" ht="15.75" customHeight="1" x14ac:dyDescent="0.35">
      <c r="B205" s="189"/>
      <c r="C205" s="190"/>
      <c r="D205" s="191"/>
      <c r="E205" s="191"/>
      <c r="F205" s="192"/>
      <c r="G205" s="192"/>
      <c r="H205" s="193"/>
      <c r="I205" s="186">
        <f t="shared" si="7"/>
        <v>0</v>
      </c>
    </row>
    <row r="206" spans="1:9" ht="15.75" customHeight="1" x14ac:dyDescent="0.35">
      <c r="B206" s="189"/>
      <c r="C206" s="190"/>
      <c r="D206" s="191"/>
      <c r="E206" s="191"/>
      <c r="F206" s="192"/>
      <c r="G206" s="192"/>
      <c r="H206" s="193"/>
      <c r="I206" s="186">
        <f t="shared" si="7"/>
        <v>0</v>
      </c>
    </row>
    <row r="207" spans="1:9" ht="15.75" customHeight="1" thickBot="1" x14ac:dyDescent="0.4">
      <c r="B207" s="84"/>
      <c r="C207" s="89"/>
      <c r="D207" s="90"/>
      <c r="E207" s="90"/>
      <c r="F207" s="129"/>
      <c r="G207" s="129"/>
      <c r="H207" s="120"/>
      <c r="I207" s="143">
        <f t="shared" si="7"/>
        <v>0</v>
      </c>
    </row>
    <row r="208" spans="1:9" ht="15" thickTop="1" x14ac:dyDescent="0.35">
      <c r="B208" s="65" t="s">
        <v>87</v>
      </c>
      <c r="C208" s="65"/>
      <c r="D208" s="65"/>
      <c r="E208" s="65"/>
      <c r="F208" s="65"/>
      <c r="G208" s="65"/>
      <c r="H208" s="205"/>
      <c r="I208" s="151">
        <f>SUM(I200:I207)</f>
        <v>0</v>
      </c>
    </row>
    <row r="209" spans="1:8" x14ac:dyDescent="0.35">
      <c r="B209" s="1"/>
      <c r="C209" s="1"/>
      <c r="D209" s="1"/>
      <c r="E209" s="1"/>
      <c r="F209" s="14"/>
      <c r="G209" s="14"/>
      <c r="H209" s="8"/>
    </row>
    <row r="210" spans="1:8" x14ac:dyDescent="0.35">
      <c r="B210" s="1"/>
      <c r="C210" s="1"/>
      <c r="D210" s="1"/>
      <c r="E210" s="1"/>
      <c r="F210" s="14"/>
      <c r="G210" s="14"/>
      <c r="H210" s="8"/>
    </row>
    <row r="211" spans="1:8" ht="20.5" x14ac:dyDescent="0.45">
      <c r="A211" s="131" t="str">
        <f>IF($A$16=0,"",IF(COUNTIFS($A$17:$A$26,B211)=1,1,"nvt"))</f>
        <v/>
      </c>
      <c r="B211" s="141" t="str">
        <f>B24</f>
        <v>Forfait kleine uitgaven &lt; € 250 (1% Overige kosten derden)</v>
      </c>
      <c r="C211" s="43"/>
      <c r="D211" s="43"/>
      <c r="E211" s="43"/>
      <c r="F211" s="9"/>
      <c r="G211"/>
      <c r="H211"/>
    </row>
    <row r="212" spans="1:8" ht="15" customHeight="1" x14ac:dyDescent="0.35">
      <c r="B212" s="258" t="e">
        <f>IF(A211=1,VLOOKUP(B211,Alle_Kostensoorten[],2,FALSE),VLOOKUP(A211,Alle_Kostensoorten[],2,FALSE))</f>
        <v>#N/A</v>
      </c>
      <c r="C212" s="258"/>
      <c r="D212" s="258"/>
      <c r="E212" s="258"/>
      <c r="F212" s="258"/>
      <c r="G212" s="258"/>
      <c r="H212"/>
    </row>
    <row r="213" spans="1:8" ht="9.75" customHeight="1" x14ac:dyDescent="0.35">
      <c r="B213" s="3"/>
      <c r="C213" s="4"/>
      <c r="D213" s="12"/>
      <c r="E213" s="12"/>
      <c r="F213" s="9"/>
      <c r="G213"/>
      <c r="H213"/>
    </row>
    <row r="214" spans="1:8" ht="32.15" customHeight="1" thickBot="1" x14ac:dyDescent="0.4">
      <c r="B214" s="62" t="s">
        <v>50</v>
      </c>
      <c r="C214" s="64" t="s">
        <v>65</v>
      </c>
      <c r="D214"/>
      <c r="E214"/>
      <c r="F214"/>
      <c r="G214"/>
      <c r="H214"/>
    </row>
    <row r="215" spans="1:8" ht="15.75" customHeight="1" thickTop="1" x14ac:dyDescent="0.35">
      <c r="B215" s="144" t="str">
        <f>Hulpblad!X2</f>
        <v xml:space="preserve"> </v>
      </c>
      <c r="C215" s="142">
        <f t="shared" ref="C215:C224" si="8">IF(AND($A$211=1,B215&lt;&gt;"",B215&lt;&gt;" "),SUMIFS($F$166:$F$192,$B$166:$B$192,$B215)*0.01,0)</f>
        <v>0</v>
      </c>
      <c r="D215"/>
      <c r="E215"/>
      <c r="F215"/>
      <c r="G215"/>
      <c r="H215"/>
    </row>
    <row r="216" spans="1:8" ht="15.75" customHeight="1" x14ac:dyDescent="0.35">
      <c r="B216" s="145" t="str">
        <f>Hulpblad!X3</f>
        <v xml:space="preserve"> </v>
      </c>
      <c r="C216" s="143">
        <f t="shared" si="8"/>
        <v>0</v>
      </c>
      <c r="D216"/>
      <c r="E216"/>
      <c r="F216"/>
      <c r="G216"/>
      <c r="H216"/>
    </row>
    <row r="217" spans="1:8" ht="15.75" customHeight="1" x14ac:dyDescent="0.35">
      <c r="B217" s="145" t="str">
        <f>Hulpblad!X4</f>
        <v xml:space="preserve"> </v>
      </c>
      <c r="C217" s="143">
        <f t="shared" si="8"/>
        <v>0</v>
      </c>
      <c r="D217"/>
      <c r="E217"/>
      <c r="F217"/>
      <c r="G217"/>
      <c r="H217"/>
    </row>
    <row r="218" spans="1:8" ht="15.75" customHeight="1" x14ac:dyDescent="0.35">
      <c r="B218" s="145" t="str">
        <f>Hulpblad!X5</f>
        <v xml:space="preserve"> </v>
      </c>
      <c r="C218" s="143">
        <f t="shared" si="8"/>
        <v>0</v>
      </c>
      <c r="D218"/>
      <c r="E218"/>
      <c r="F218"/>
      <c r="G218"/>
      <c r="H218"/>
    </row>
    <row r="219" spans="1:8" ht="15.75" customHeight="1" x14ac:dyDescent="0.35">
      <c r="B219" s="145" t="str">
        <f>Hulpblad!X6</f>
        <v xml:space="preserve"> </v>
      </c>
      <c r="C219" s="143">
        <f t="shared" si="8"/>
        <v>0</v>
      </c>
      <c r="D219"/>
      <c r="E219"/>
      <c r="F219"/>
      <c r="G219"/>
      <c r="H219"/>
    </row>
    <row r="220" spans="1:8" ht="15.75" customHeight="1" x14ac:dyDescent="0.35">
      <c r="B220" s="145" t="str">
        <f>Hulpblad!X7</f>
        <v xml:space="preserve"> </v>
      </c>
      <c r="C220" s="143">
        <f t="shared" si="8"/>
        <v>0</v>
      </c>
      <c r="D220"/>
      <c r="E220"/>
      <c r="F220"/>
      <c r="G220"/>
      <c r="H220"/>
    </row>
    <row r="221" spans="1:8" ht="15.75" customHeight="1" x14ac:dyDescent="0.35">
      <c r="B221" s="145" t="str">
        <f>Hulpblad!X8</f>
        <v xml:space="preserve"> </v>
      </c>
      <c r="C221" s="143">
        <f t="shared" si="8"/>
        <v>0</v>
      </c>
      <c r="D221"/>
      <c r="E221"/>
      <c r="F221"/>
      <c r="G221"/>
      <c r="H221"/>
    </row>
    <row r="222" spans="1:8" ht="15.75" customHeight="1" x14ac:dyDescent="0.35">
      <c r="B222" s="145" t="str">
        <f>Hulpblad!X9</f>
        <v xml:space="preserve"> </v>
      </c>
      <c r="C222" s="143">
        <f t="shared" si="8"/>
        <v>0</v>
      </c>
      <c r="D222"/>
      <c r="E222"/>
      <c r="F222"/>
      <c r="G222"/>
      <c r="H222"/>
    </row>
    <row r="223" spans="1:8" ht="15.75" customHeight="1" x14ac:dyDescent="0.35">
      <c r="B223" s="145" t="str">
        <f>Hulpblad!X10</f>
        <v xml:space="preserve"> </v>
      </c>
      <c r="C223" s="143">
        <f t="shared" si="8"/>
        <v>0</v>
      </c>
      <c r="D223"/>
      <c r="E223"/>
      <c r="F223"/>
      <c r="G223"/>
      <c r="H223"/>
    </row>
    <row r="224" spans="1:8" ht="15.75" customHeight="1" thickBot="1" x14ac:dyDescent="0.4">
      <c r="B224" s="145" t="str">
        <f>Hulpblad!X11</f>
        <v xml:space="preserve"> </v>
      </c>
      <c r="C224" s="143">
        <f t="shared" si="8"/>
        <v>0</v>
      </c>
      <c r="D224"/>
      <c r="E224"/>
      <c r="F224"/>
      <c r="G224"/>
      <c r="H224"/>
    </row>
    <row r="225" spans="1:8" ht="15" thickTop="1" x14ac:dyDescent="0.35">
      <c r="B225" s="65" t="s">
        <v>87</v>
      </c>
      <c r="C225" s="151">
        <f>SUM(C215:C224)</f>
        <v>0</v>
      </c>
      <c r="D225" s="1"/>
      <c r="E225" s="1"/>
      <c r="F225" s="9"/>
      <c r="G225" s="10"/>
      <c r="H225"/>
    </row>
    <row r="226" spans="1:8" x14ac:dyDescent="0.35">
      <c r="B226" s="3"/>
      <c r="C226" s="1"/>
      <c r="D226" s="1"/>
      <c r="E226" s="1"/>
      <c r="F226" s="9"/>
      <c r="G226" s="10"/>
      <c r="H226"/>
    </row>
    <row r="227" spans="1:8" x14ac:dyDescent="0.35">
      <c r="B227" s="3"/>
      <c r="C227" s="1"/>
      <c r="D227" s="1"/>
      <c r="E227" s="1"/>
      <c r="F227" s="9"/>
      <c r="G227" s="10"/>
      <c r="H227"/>
    </row>
    <row r="228" spans="1:8" ht="20.5" x14ac:dyDescent="0.45">
      <c r="A228" s="131" t="str">
        <f>IF($A$16=0,"",IF(COUNTIFS($A$17:$A$26,B228)=1,1,"nvt"))</f>
        <v/>
      </c>
      <c r="B228" s="141" t="str">
        <f>B25</f>
        <v>Uurtarief € 73</v>
      </c>
      <c r="C228" s="43"/>
      <c r="D228"/>
      <c r="E228"/>
      <c r="F228"/>
      <c r="G228"/>
      <c r="H228"/>
    </row>
    <row r="229" spans="1:8" ht="14.25" customHeight="1" x14ac:dyDescent="0.35">
      <c r="B229" s="258" t="str">
        <f>IF(A228="nvt",VLOOKUP(A228,Alle_Kostensoorten[],2,FALSE),VLOOKUP(B228,Alle_Kostensoorten[],2,FALSE))</f>
        <v>Toelichting: Geen bijzonderheden</v>
      </c>
      <c r="C229" s="258"/>
      <c r="D229" s="258"/>
      <c r="E229" s="258"/>
      <c r="F229"/>
      <c r="G229"/>
      <c r="H229"/>
    </row>
    <row r="230" spans="1:8" ht="9" customHeight="1" x14ac:dyDescent="0.35">
      <c r="B230" s="3"/>
      <c r="C230" s="4"/>
      <c r="D230"/>
      <c r="E230"/>
      <c r="F230"/>
      <c r="G230"/>
      <c r="H230"/>
    </row>
    <row r="231" spans="1:8" ht="27.5" thickBot="1" x14ac:dyDescent="0.4">
      <c r="B231" s="175" t="s">
        <v>50</v>
      </c>
      <c r="C231" s="121" t="s">
        <v>90</v>
      </c>
      <c r="D231" s="121" t="s">
        <v>91</v>
      </c>
      <c r="E231" s="121" t="s">
        <v>92</v>
      </c>
      <c r="F231" s="173" t="s">
        <v>65</v>
      </c>
      <c r="G231"/>
      <c r="H231"/>
    </row>
    <row r="232" spans="1:8" ht="15.75" customHeight="1" thickTop="1" x14ac:dyDescent="0.35">
      <c r="B232" s="233"/>
      <c r="C232" s="216"/>
      <c r="D232" s="216"/>
      <c r="E232" s="219"/>
      <c r="F232" s="182">
        <f t="shared" ref="F232:F257" si="9">IF($A$228=1,$E232*73,0)</f>
        <v>0</v>
      </c>
      <c r="G232"/>
      <c r="H232"/>
    </row>
    <row r="233" spans="1:8" ht="15.75" customHeight="1" x14ac:dyDescent="0.35">
      <c r="B233" s="202"/>
      <c r="C233" s="96"/>
      <c r="D233" s="216"/>
      <c r="E233" s="219"/>
      <c r="F233" s="186">
        <f t="shared" si="9"/>
        <v>0</v>
      </c>
      <c r="G233"/>
      <c r="H233"/>
    </row>
    <row r="234" spans="1:8" ht="15.75" customHeight="1" x14ac:dyDescent="0.35">
      <c r="B234" s="202"/>
      <c r="C234" s="96"/>
      <c r="D234" s="216"/>
      <c r="E234" s="219"/>
      <c r="F234" s="186">
        <f t="shared" si="9"/>
        <v>0</v>
      </c>
      <c r="G234"/>
      <c r="H234"/>
    </row>
    <row r="235" spans="1:8" ht="15.75" customHeight="1" x14ac:dyDescent="0.35">
      <c r="B235" s="202"/>
      <c r="C235" s="96"/>
      <c r="D235" s="216"/>
      <c r="E235" s="219"/>
      <c r="F235" s="186">
        <f t="shared" si="9"/>
        <v>0</v>
      </c>
      <c r="G235"/>
      <c r="H235"/>
    </row>
    <row r="236" spans="1:8" ht="15.75" customHeight="1" x14ac:dyDescent="0.35">
      <c r="B236" s="202"/>
      <c r="C236" s="96"/>
      <c r="D236" s="216"/>
      <c r="E236" s="219"/>
      <c r="F236" s="186">
        <f t="shared" si="9"/>
        <v>0</v>
      </c>
      <c r="G236"/>
      <c r="H236"/>
    </row>
    <row r="237" spans="1:8" ht="15.75" customHeight="1" x14ac:dyDescent="0.35">
      <c r="B237" s="202"/>
      <c r="C237" s="96"/>
      <c r="D237" s="216"/>
      <c r="E237" s="219"/>
      <c r="F237" s="186">
        <f t="shared" si="9"/>
        <v>0</v>
      </c>
      <c r="G237"/>
      <c r="H237"/>
    </row>
    <row r="238" spans="1:8" ht="15.75" customHeight="1" x14ac:dyDescent="0.35">
      <c r="B238" s="202"/>
      <c r="C238" s="96"/>
      <c r="D238" s="96"/>
      <c r="E238" s="192"/>
      <c r="F238" s="186">
        <f t="shared" si="9"/>
        <v>0</v>
      </c>
      <c r="G238"/>
      <c r="H238"/>
    </row>
    <row r="239" spans="1:8" ht="15.75" customHeight="1" x14ac:dyDescent="0.35">
      <c r="B239" s="202"/>
      <c r="C239" s="96"/>
      <c r="D239" s="96"/>
      <c r="E239" s="192"/>
      <c r="F239" s="186">
        <f t="shared" si="9"/>
        <v>0</v>
      </c>
      <c r="G239"/>
      <c r="H239"/>
    </row>
    <row r="240" spans="1:8" ht="15.75" customHeight="1" x14ac:dyDescent="0.35">
      <c r="B240" s="202"/>
      <c r="C240" s="96"/>
      <c r="D240" s="96"/>
      <c r="E240" s="192"/>
      <c r="F240" s="186">
        <f t="shared" si="9"/>
        <v>0</v>
      </c>
      <c r="G240"/>
      <c r="H240"/>
    </row>
    <row r="241" spans="2:8" ht="15.75" customHeight="1" x14ac:dyDescent="0.35">
      <c r="B241" s="202"/>
      <c r="C241" s="96"/>
      <c r="D241" s="96"/>
      <c r="E241" s="192"/>
      <c r="F241" s="186">
        <f t="shared" si="9"/>
        <v>0</v>
      </c>
      <c r="G241"/>
      <c r="H241"/>
    </row>
    <row r="242" spans="2:8" ht="15.75" customHeight="1" x14ac:dyDescent="0.35">
      <c r="B242" s="202"/>
      <c r="C242" s="96"/>
      <c r="D242" s="96"/>
      <c r="E242" s="192"/>
      <c r="F242" s="186">
        <f t="shared" si="9"/>
        <v>0</v>
      </c>
      <c r="G242"/>
      <c r="H242"/>
    </row>
    <row r="243" spans="2:8" ht="15.75" customHeight="1" x14ac:dyDescent="0.35">
      <c r="B243" s="202"/>
      <c r="C243" s="96"/>
      <c r="D243" s="96"/>
      <c r="E243" s="192"/>
      <c r="F243" s="186">
        <f t="shared" si="9"/>
        <v>0</v>
      </c>
      <c r="G243"/>
      <c r="H243"/>
    </row>
    <row r="244" spans="2:8" ht="15.75" customHeight="1" x14ac:dyDescent="0.35">
      <c r="B244" s="202"/>
      <c r="C244" s="96"/>
      <c r="D244" s="216"/>
      <c r="E244" s="219"/>
      <c r="F244" s="186">
        <f t="shared" si="9"/>
        <v>0</v>
      </c>
      <c r="G244"/>
      <c r="H244"/>
    </row>
    <row r="245" spans="2:8" ht="15.75" customHeight="1" x14ac:dyDescent="0.35">
      <c r="B245" s="202"/>
      <c r="C245" s="96"/>
      <c r="D245" s="216"/>
      <c r="E245" s="219"/>
      <c r="F245" s="186">
        <f t="shared" si="9"/>
        <v>0</v>
      </c>
      <c r="G245"/>
      <c r="H245"/>
    </row>
    <row r="246" spans="2:8" ht="15.75" customHeight="1" x14ac:dyDescent="0.35">
      <c r="B246" s="202"/>
      <c r="C246" s="96"/>
      <c r="D246" s="216"/>
      <c r="E246" s="219"/>
      <c r="F246" s="186">
        <f t="shared" si="9"/>
        <v>0</v>
      </c>
      <c r="G246"/>
      <c r="H246"/>
    </row>
    <row r="247" spans="2:8" ht="15.75" customHeight="1" x14ac:dyDescent="0.35">
      <c r="B247" s="202"/>
      <c r="C247" s="96"/>
      <c r="D247" s="216"/>
      <c r="E247" s="219"/>
      <c r="F247" s="186">
        <f t="shared" si="9"/>
        <v>0</v>
      </c>
      <c r="G247"/>
      <c r="H247"/>
    </row>
    <row r="248" spans="2:8" ht="15.75" customHeight="1" x14ac:dyDescent="0.35">
      <c r="B248" s="202"/>
      <c r="C248" s="96"/>
      <c r="D248" s="96"/>
      <c r="E248" s="192"/>
      <c r="F248" s="186">
        <f t="shared" si="9"/>
        <v>0</v>
      </c>
      <c r="G248"/>
      <c r="H248"/>
    </row>
    <row r="249" spans="2:8" ht="15.75" customHeight="1" x14ac:dyDescent="0.35">
      <c r="B249" s="202"/>
      <c r="C249" s="96"/>
      <c r="D249" s="96"/>
      <c r="E249" s="192"/>
      <c r="F249" s="186">
        <f t="shared" si="9"/>
        <v>0</v>
      </c>
      <c r="G249"/>
      <c r="H249"/>
    </row>
    <row r="250" spans="2:8" ht="15.75" customHeight="1" x14ac:dyDescent="0.35">
      <c r="B250" s="202"/>
      <c r="C250" s="96"/>
      <c r="D250" s="96"/>
      <c r="E250" s="192"/>
      <c r="F250" s="186">
        <f t="shared" si="9"/>
        <v>0</v>
      </c>
      <c r="G250"/>
      <c r="H250"/>
    </row>
    <row r="251" spans="2:8" ht="15.75" customHeight="1" x14ac:dyDescent="0.35">
      <c r="B251" s="202"/>
      <c r="C251" s="96"/>
      <c r="D251" s="96"/>
      <c r="E251" s="192"/>
      <c r="F251" s="186">
        <f t="shared" si="9"/>
        <v>0</v>
      </c>
      <c r="G251"/>
      <c r="H251"/>
    </row>
    <row r="252" spans="2:8" ht="15.75" customHeight="1" x14ac:dyDescent="0.35">
      <c r="B252" s="202"/>
      <c r="C252" s="96"/>
      <c r="D252" s="96"/>
      <c r="E252" s="192"/>
      <c r="F252" s="186">
        <f t="shared" si="9"/>
        <v>0</v>
      </c>
      <c r="G252"/>
      <c r="H252"/>
    </row>
    <row r="253" spans="2:8" ht="15.75" customHeight="1" x14ac:dyDescent="0.35">
      <c r="B253" s="202"/>
      <c r="C253" s="96"/>
      <c r="D253" s="96"/>
      <c r="E253" s="192"/>
      <c r="F253" s="186">
        <f t="shared" si="9"/>
        <v>0</v>
      </c>
      <c r="G253"/>
      <c r="H253"/>
    </row>
    <row r="254" spans="2:8" ht="15.75" customHeight="1" x14ac:dyDescent="0.35">
      <c r="B254" s="202"/>
      <c r="C254" s="96"/>
      <c r="D254" s="96"/>
      <c r="E254" s="192"/>
      <c r="F254" s="186">
        <f t="shared" si="9"/>
        <v>0</v>
      </c>
      <c r="G254"/>
      <c r="H254"/>
    </row>
    <row r="255" spans="2:8" ht="15.75" customHeight="1" x14ac:dyDescent="0.35">
      <c r="B255" s="202"/>
      <c r="C255" s="96"/>
      <c r="D255" s="96"/>
      <c r="E255" s="192"/>
      <c r="F255" s="186">
        <f t="shared" si="9"/>
        <v>0</v>
      </c>
      <c r="G255"/>
      <c r="H255"/>
    </row>
    <row r="256" spans="2:8" ht="15.75" customHeight="1" x14ac:dyDescent="0.35">
      <c r="B256" s="202"/>
      <c r="C256" s="96"/>
      <c r="D256" s="96"/>
      <c r="E256" s="192"/>
      <c r="F256" s="186">
        <f t="shared" si="9"/>
        <v>0</v>
      </c>
      <c r="G256"/>
      <c r="H256"/>
    </row>
    <row r="257" spans="1:8" ht="15.75" customHeight="1" thickBot="1" x14ac:dyDescent="0.4">
      <c r="B257" s="82"/>
      <c r="C257" s="83"/>
      <c r="D257" s="83"/>
      <c r="E257" s="129"/>
      <c r="F257" s="143">
        <f t="shared" si="9"/>
        <v>0</v>
      </c>
      <c r="G257"/>
      <c r="H257"/>
    </row>
    <row r="258" spans="1:8" ht="15" thickTop="1" x14ac:dyDescent="0.35">
      <c r="B258" s="203" t="s">
        <v>87</v>
      </c>
      <c r="C258" s="203"/>
      <c r="D258" s="203"/>
      <c r="E258" s="204"/>
      <c r="F258" s="151">
        <f>SUM(F232:F257)</f>
        <v>0</v>
      </c>
      <c r="G258" s="8"/>
      <c r="H258"/>
    </row>
    <row r="259" spans="1:8" x14ac:dyDescent="0.35">
      <c r="B259" s="1"/>
      <c r="C259" s="1"/>
      <c r="D259" s="1"/>
      <c r="E259" s="1"/>
      <c r="F259" s="7"/>
      <c r="G259" s="8"/>
      <c r="H259"/>
    </row>
    <row r="260" spans="1:8" x14ac:dyDescent="0.35">
      <c r="B260" s="1"/>
      <c r="C260" s="1"/>
      <c r="D260" s="1"/>
      <c r="E260" s="1"/>
      <c r="F260" s="7"/>
      <c r="G260" s="8"/>
      <c r="H260"/>
    </row>
    <row r="261" spans="1:8" ht="20.5" x14ac:dyDescent="0.45">
      <c r="A261" s="131" t="str">
        <f>IF($A$16=0,"",IF(COUNTIFS($A$17:$A$26,B261)=1,1,"nvt"))</f>
        <v/>
      </c>
      <c r="B261" s="141" t="str">
        <f>B26</f>
        <v>Maandbedrag € 10.400</v>
      </c>
      <c r="C261" s="43"/>
      <c r="D261" s="1"/>
      <c r="E261" s="1"/>
      <c r="F261" s="7"/>
      <c r="G261" s="8"/>
      <c r="H261"/>
    </row>
    <row r="262" spans="1:8" ht="14.25" customHeight="1" x14ac:dyDescent="0.35">
      <c r="B262" s="258" t="str">
        <f>IF(A261="nvt",VLOOKUP(A261,Alle_Kostensoorten[],2,FALSE),VLOOKUP(B261,Alle_Kostensoorten[],2,FALSE))</f>
        <v>Toelichting: Eén medewerker per rij. Kosten betreffen FTE-factor * # maanden inzet * % werkzaam voor project.</v>
      </c>
      <c r="C262" s="258"/>
      <c r="D262" s="258"/>
      <c r="E262" s="258"/>
      <c r="F262" s="258"/>
      <c r="G262" s="258"/>
      <c r="H262"/>
    </row>
    <row r="263" spans="1:8" ht="9.75" customHeight="1" x14ac:dyDescent="0.35">
      <c r="B263" s="1"/>
      <c r="C263" s="1"/>
      <c r="D263" s="1"/>
      <c r="E263" s="1"/>
      <c r="F263" s="7"/>
      <c r="G263" s="8"/>
      <c r="H263"/>
    </row>
    <row r="264" spans="1:8" ht="54.5" thickBot="1" x14ac:dyDescent="0.4">
      <c r="B264" s="175" t="s">
        <v>50</v>
      </c>
      <c r="C264" s="121" t="s">
        <v>93</v>
      </c>
      <c r="D264" s="121" t="s">
        <v>94</v>
      </c>
      <c r="E264" s="121" t="s">
        <v>95</v>
      </c>
      <c r="F264" s="121" t="s">
        <v>96</v>
      </c>
      <c r="G264" s="173" t="s">
        <v>65</v>
      </c>
      <c r="H264"/>
    </row>
    <row r="265" spans="1:8" ht="15.75" customHeight="1" thickTop="1" x14ac:dyDescent="0.35">
      <c r="B265" s="215"/>
      <c r="C265" s="216"/>
      <c r="D265" s="216"/>
      <c r="E265" s="219"/>
      <c r="F265" s="224"/>
      <c r="G265" s="182">
        <f t="shared" ref="G265:G289" si="10">IF($A$261=1,$E265*$F265*$D265*10400,0)</f>
        <v>0</v>
      </c>
      <c r="H265"/>
    </row>
    <row r="266" spans="1:8" ht="15.75" customHeight="1" x14ac:dyDescent="0.35">
      <c r="B266" s="189"/>
      <c r="C266" s="96"/>
      <c r="D266" s="216"/>
      <c r="E266" s="219"/>
      <c r="F266" s="193"/>
      <c r="G266" s="186">
        <f t="shared" si="10"/>
        <v>0</v>
      </c>
      <c r="H266"/>
    </row>
    <row r="267" spans="1:8" ht="15.75" customHeight="1" x14ac:dyDescent="0.35">
      <c r="B267" s="189"/>
      <c r="C267" s="96"/>
      <c r="D267" s="216"/>
      <c r="E267" s="219"/>
      <c r="F267" s="193"/>
      <c r="G267" s="186">
        <f t="shared" si="10"/>
        <v>0</v>
      </c>
      <c r="H267"/>
    </row>
    <row r="268" spans="1:8" ht="15.75" customHeight="1" x14ac:dyDescent="0.35">
      <c r="B268" s="189"/>
      <c r="C268" s="96"/>
      <c r="D268" s="216"/>
      <c r="E268" s="219"/>
      <c r="F268" s="193"/>
      <c r="G268" s="186">
        <f t="shared" si="10"/>
        <v>0</v>
      </c>
      <c r="H268"/>
    </row>
    <row r="269" spans="1:8" ht="15.75" customHeight="1" x14ac:dyDescent="0.35">
      <c r="B269" s="189"/>
      <c r="C269" s="96"/>
      <c r="D269" s="216"/>
      <c r="E269" s="219"/>
      <c r="F269" s="193"/>
      <c r="G269" s="186">
        <f t="shared" si="10"/>
        <v>0</v>
      </c>
      <c r="H269"/>
    </row>
    <row r="270" spans="1:8" ht="15.75" customHeight="1" x14ac:dyDescent="0.35">
      <c r="B270" s="189"/>
      <c r="C270" s="96"/>
      <c r="D270" s="96"/>
      <c r="E270" s="192"/>
      <c r="F270" s="193"/>
      <c r="G270" s="186">
        <f t="shared" si="10"/>
        <v>0</v>
      </c>
      <c r="H270"/>
    </row>
    <row r="271" spans="1:8" ht="15.75" customHeight="1" x14ac:dyDescent="0.35">
      <c r="B271" s="189"/>
      <c r="C271" s="96"/>
      <c r="D271" s="96"/>
      <c r="E271" s="192"/>
      <c r="F271" s="193"/>
      <c r="G271" s="186">
        <f t="shared" si="10"/>
        <v>0</v>
      </c>
      <c r="H271"/>
    </row>
    <row r="272" spans="1:8" ht="15.75" customHeight="1" x14ac:dyDescent="0.35">
      <c r="B272" s="189"/>
      <c r="C272" s="96"/>
      <c r="D272" s="96"/>
      <c r="E272" s="192"/>
      <c r="F272" s="193"/>
      <c r="G272" s="186">
        <f t="shared" si="10"/>
        <v>0</v>
      </c>
      <c r="H272"/>
    </row>
    <row r="273" spans="2:8" ht="15.75" customHeight="1" x14ac:dyDescent="0.35">
      <c r="B273" s="189"/>
      <c r="C273" s="96"/>
      <c r="D273" s="96"/>
      <c r="E273" s="192"/>
      <c r="F273" s="193"/>
      <c r="G273" s="186">
        <f t="shared" si="10"/>
        <v>0</v>
      </c>
      <c r="H273"/>
    </row>
    <row r="274" spans="2:8" ht="15.75" customHeight="1" x14ac:dyDescent="0.35">
      <c r="B274" s="189"/>
      <c r="C274" s="96"/>
      <c r="D274" s="96"/>
      <c r="E274" s="192"/>
      <c r="F274" s="193"/>
      <c r="G274" s="186">
        <f t="shared" si="10"/>
        <v>0</v>
      </c>
      <c r="H274"/>
    </row>
    <row r="275" spans="2:8" ht="15.75" customHeight="1" x14ac:dyDescent="0.35">
      <c r="B275" s="189"/>
      <c r="C275" s="96"/>
      <c r="D275" s="96"/>
      <c r="E275" s="192"/>
      <c r="F275" s="193"/>
      <c r="G275" s="186">
        <f t="shared" si="10"/>
        <v>0</v>
      </c>
      <c r="H275"/>
    </row>
    <row r="276" spans="2:8" ht="15.75" customHeight="1" x14ac:dyDescent="0.35">
      <c r="B276" s="189"/>
      <c r="C276" s="96"/>
      <c r="D276" s="96"/>
      <c r="E276" s="192"/>
      <c r="F276" s="193"/>
      <c r="G276" s="186">
        <f t="shared" si="10"/>
        <v>0</v>
      </c>
      <c r="H276"/>
    </row>
    <row r="277" spans="2:8" ht="15.75" customHeight="1" x14ac:dyDescent="0.35">
      <c r="B277" s="189"/>
      <c r="C277" s="96"/>
      <c r="D277" s="216"/>
      <c r="E277" s="219"/>
      <c r="F277" s="193"/>
      <c r="G277" s="186">
        <f t="shared" si="10"/>
        <v>0</v>
      </c>
      <c r="H277"/>
    </row>
    <row r="278" spans="2:8" ht="15.75" customHeight="1" x14ac:dyDescent="0.35">
      <c r="B278" s="189"/>
      <c r="C278" s="96"/>
      <c r="D278" s="216"/>
      <c r="E278" s="219"/>
      <c r="F278" s="193"/>
      <c r="G278" s="186">
        <f t="shared" si="10"/>
        <v>0</v>
      </c>
      <c r="H278"/>
    </row>
    <row r="279" spans="2:8" ht="15.75" customHeight="1" x14ac:dyDescent="0.35">
      <c r="B279" s="189"/>
      <c r="C279" s="96"/>
      <c r="D279" s="216"/>
      <c r="E279" s="219"/>
      <c r="F279" s="193"/>
      <c r="G279" s="186">
        <f t="shared" si="10"/>
        <v>0</v>
      </c>
      <c r="H279"/>
    </row>
    <row r="280" spans="2:8" ht="15.75" customHeight="1" x14ac:dyDescent="0.35">
      <c r="B280" s="189"/>
      <c r="C280" s="96"/>
      <c r="D280" s="96"/>
      <c r="E280" s="192"/>
      <c r="F280" s="193"/>
      <c r="G280" s="186">
        <f t="shared" si="10"/>
        <v>0</v>
      </c>
      <c r="H280"/>
    </row>
    <row r="281" spans="2:8" ht="15.75" customHeight="1" x14ac:dyDescent="0.35">
      <c r="B281" s="189"/>
      <c r="C281" s="96"/>
      <c r="D281" s="96"/>
      <c r="E281" s="192"/>
      <c r="F281" s="193"/>
      <c r="G281" s="186">
        <f t="shared" si="10"/>
        <v>0</v>
      </c>
      <c r="H281"/>
    </row>
    <row r="282" spans="2:8" ht="15.75" customHeight="1" x14ac:dyDescent="0.35">
      <c r="B282" s="189"/>
      <c r="C282" s="96"/>
      <c r="D282" s="96"/>
      <c r="E282" s="192"/>
      <c r="F282" s="193"/>
      <c r="G282" s="186">
        <f t="shared" si="10"/>
        <v>0</v>
      </c>
      <c r="H282"/>
    </row>
    <row r="283" spans="2:8" ht="15.75" customHeight="1" x14ac:dyDescent="0.35">
      <c r="B283" s="189"/>
      <c r="C283" s="96"/>
      <c r="D283" s="96"/>
      <c r="E283" s="192"/>
      <c r="F283" s="193"/>
      <c r="G283" s="186">
        <f t="shared" si="10"/>
        <v>0</v>
      </c>
      <c r="H283"/>
    </row>
    <row r="284" spans="2:8" ht="15.75" customHeight="1" x14ac:dyDescent="0.35">
      <c r="B284" s="189"/>
      <c r="C284" s="96"/>
      <c r="D284" s="96"/>
      <c r="E284" s="192"/>
      <c r="F284" s="193"/>
      <c r="G284" s="186">
        <f t="shared" si="10"/>
        <v>0</v>
      </c>
      <c r="H284"/>
    </row>
    <row r="285" spans="2:8" ht="15.75" customHeight="1" x14ac:dyDescent="0.35">
      <c r="B285" s="189"/>
      <c r="C285" s="96"/>
      <c r="D285" s="96"/>
      <c r="E285" s="192"/>
      <c r="F285" s="193"/>
      <c r="G285" s="186">
        <f t="shared" si="10"/>
        <v>0</v>
      </c>
      <c r="H285"/>
    </row>
    <row r="286" spans="2:8" ht="15.75" customHeight="1" x14ac:dyDescent="0.35">
      <c r="B286" s="189"/>
      <c r="C286" s="96"/>
      <c r="D286" s="96"/>
      <c r="E286" s="192"/>
      <c r="F286" s="193"/>
      <c r="G286" s="186">
        <f t="shared" si="10"/>
        <v>0</v>
      </c>
      <c r="H286"/>
    </row>
    <row r="287" spans="2:8" ht="15.75" customHeight="1" x14ac:dyDescent="0.35">
      <c r="B287" s="189"/>
      <c r="C287" s="96"/>
      <c r="D287" s="96"/>
      <c r="E287" s="192"/>
      <c r="F287" s="193"/>
      <c r="G287" s="186">
        <f t="shared" si="10"/>
        <v>0</v>
      </c>
      <c r="H287"/>
    </row>
    <row r="288" spans="2:8" ht="15.75" customHeight="1" x14ac:dyDescent="0.35">
      <c r="B288" s="189"/>
      <c r="C288" s="96"/>
      <c r="D288" s="96"/>
      <c r="E288" s="192"/>
      <c r="F288" s="193"/>
      <c r="G288" s="186">
        <f t="shared" si="10"/>
        <v>0</v>
      </c>
      <c r="H288"/>
    </row>
    <row r="289" spans="2:9" ht="15.75" customHeight="1" thickBot="1" x14ac:dyDescent="0.4">
      <c r="B289" s="84"/>
      <c r="C289" s="199"/>
      <c r="D289" s="199"/>
      <c r="E289" s="200"/>
      <c r="F289" s="201"/>
      <c r="G289" s="143">
        <f t="shared" si="10"/>
        <v>0</v>
      </c>
      <c r="H289"/>
    </row>
    <row r="290" spans="2:9" ht="15" thickTop="1" x14ac:dyDescent="0.35">
      <c r="B290" s="203" t="s">
        <v>87</v>
      </c>
      <c r="C290" s="203"/>
      <c r="D290" s="203"/>
      <c r="E290" s="204"/>
      <c r="F290" s="203"/>
      <c r="G290" s="151">
        <f>SUM(G265:G289)</f>
        <v>0</v>
      </c>
      <c r="H290"/>
    </row>
    <row r="291" spans="2:9" x14ac:dyDescent="0.35">
      <c r="B291" s="3"/>
      <c r="C291" s="1"/>
      <c r="D291" s="1"/>
      <c r="E291" s="1"/>
      <c r="F291" s="9"/>
      <c r="G291" s="10"/>
      <c r="H291"/>
    </row>
    <row r="292" spans="2:9" ht="15" thickBot="1" x14ac:dyDescent="0.4">
      <c r="B292" s="36"/>
      <c r="C292" s="37"/>
      <c r="D292" s="37"/>
      <c r="E292" s="37"/>
      <c r="F292" s="38"/>
      <c r="G292" s="39"/>
      <c r="H292" s="39"/>
      <c r="I292" s="39"/>
    </row>
    <row r="293" spans="2:9" ht="7.5" customHeight="1" thickTop="1" x14ac:dyDescent="0.35">
      <c r="B293" s="3"/>
      <c r="C293" s="1"/>
      <c r="D293" s="1"/>
      <c r="E293" s="1"/>
      <c r="F293" s="9"/>
      <c r="G293" s="10"/>
      <c r="H293"/>
    </row>
    <row r="294" spans="2:9" ht="23" x14ac:dyDescent="0.35">
      <c r="B294" s="257" t="s">
        <v>110</v>
      </c>
      <c r="C294" s="257"/>
      <c r="D294" s="257"/>
      <c r="E294" s="257"/>
      <c r="F294" s="257"/>
      <c r="G294" s="257"/>
      <c r="H294" s="257"/>
    </row>
    <row r="295" spans="2:9" x14ac:dyDescent="0.35">
      <c r="B295" s="3"/>
      <c r="C295" s="1"/>
      <c r="D295" s="1"/>
      <c r="E295" s="1"/>
      <c r="F295" s="9"/>
      <c r="G295" s="10"/>
      <c r="H295"/>
    </row>
    <row r="296" spans="2:9" ht="20.5" x14ac:dyDescent="0.45">
      <c r="B296" s="43" t="s">
        <v>111</v>
      </c>
      <c r="C296" s="10"/>
      <c r="D296" s="10"/>
      <c r="E296" s="10"/>
      <c r="F296" s="9"/>
      <c r="G296" s="10"/>
      <c r="H296"/>
    </row>
    <row r="297" spans="2:9" ht="158.25" customHeight="1" x14ac:dyDescent="0.35">
      <c r="B297" s="256" t="s">
        <v>112</v>
      </c>
      <c r="C297" s="256"/>
      <c r="D297" s="256"/>
      <c r="E297" s="256"/>
      <c r="F297" s="256"/>
      <c r="G297" s="256"/>
      <c r="H297" s="256"/>
      <c r="I297" s="256"/>
    </row>
    <row r="298" spans="2:9" x14ac:dyDescent="0.35">
      <c r="B298" s="3"/>
      <c r="C298" s="10"/>
      <c r="D298" s="10"/>
      <c r="E298" s="10"/>
      <c r="F298" s="9"/>
      <c r="G298" s="10"/>
      <c r="H298"/>
    </row>
    <row r="299" spans="2:9" ht="15.65" customHeight="1" thickBot="1" x14ac:dyDescent="0.4">
      <c r="B299" s="44" t="s">
        <v>59</v>
      </c>
      <c r="C299" s="45" t="s">
        <v>100</v>
      </c>
      <c r="D299" s="45" t="s">
        <v>52</v>
      </c>
      <c r="E299" s="127" t="s">
        <v>113</v>
      </c>
      <c r="F299" s="126"/>
      <c r="G299" s="126"/>
      <c r="H299" s="126"/>
      <c r="I299" s="126"/>
    </row>
    <row r="300" spans="2:9" ht="15.75" customHeight="1" thickTop="1" x14ac:dyDescent="0.35">
      <c r="B300" s="50" t="s">
        <v>60</v>
      </c>
      <c r="C300" s="91"/>
      <c r="D300" s="146">
        <f>IFERROR(C300/$C$307,0)</f>
        <v>0</v>
      </c>
      <c r="E300" s="93"/>
      <c r="F300" s="94"/>
      <c r="G300" s="94"/>
      <c r="H300" s="94"/>
      <c r="I300" s="95"/>
    </row>
    <row r="301" spans="2:9" ht="15.75" customHeight="1" x14ac:dyDescent="0.35">
      <c r="B301" s="50" t="s">
        <v>61</v>
      </c>
      <c r="C301" s="91"/>
      <c r="D301" s="146">
        <f t="shared" ref="D301:D305" si="11">IFERROR(C301/$C$307,0)</f>
        <v>0</v>
      </c>
      <c r="E301" s="96"/>
      <c r="F301" s="97"/>
      <c r="G301" s="97"/>
      <c r="H301" s="97"/>
      <c r="I301" s="98"/>
    </row>
    <row r="302" spans="2:9" ht="15.75" customHeight="1" x14ac:dyDescent="0.35">
      <c r="B302" s="50" t="s">
        <v>62</v>
      </c>
      <c r="C302" s="91"/>
      <c r="D302" s="146">
        <f t="shared" si="11"/>
        <v>0</v>
      </c>
      <c r="E302" s="96"/>
      <c r="F302" s="97"/>
      <c r="G302" s="97"/>
      <c r="H302" s="97"/>
      <c r="I302" s="98"/>
    </row>
    <row r="303" spans="2:9" ht="15.75" customHeight="1" x14ac:dyDescent="0.35">
      <c r="B303" s="50" t="s">
        <v>63</v>
      </c>
      <c r="C303" s="91"/>
      <c r="D303" s="146">
        <f t="shared" si="11"/>
        <v>0</v>
      </c>
      <c r="E303" s="96"/>
      <c r="F303" s="97"/>
      <c r="G303" s="97"/>
      <c r="H303" s="97"/>
      <c r="I303" s="98"/>
    </row>
    <row r="304" spans="2:9" ht="15.75" customHeight="1" thickBot="1" x14ac:dyDescent="0.4">
      <c r="B304" s="51" t="s">
        <v>64</v>
      </c>
      <c r="C304" s="92"/>
      <c r="D304" s="147">
        <f t="shared" si="11"/>
        <v>0</v>
      </c>
      <c r="E304" s="99"/>
      <c r="F304" s="100"/>
      <c r="G304" s="100"/>
      <c r="H304" s="100"/>
      <c r="I304" s="101"/>
    </row>
    <row r="305" spans="2:9" ht="15.5" thickTop="1" thickBot="1" x14ac:dyDescent="0.4">
      <c r="B305" s="66" t="s">
        <v>51</v>
      </c>
      <c r="C305" s="148">
        <f>SUM(C300:C304)</f>
        <v>0</v>
      </c>
      <c r="D305" s="149">
        <f t="shared" si="11"/>
        <v>0</v>
      </c>
      <c r="E305" s="69"/>
      <c r="F305" s="69"/>
      <c r="G305" s="69"/>
      <c r="H305" s="66"/>
      <c r="I305" s="70"/>
    </row>
    <row r="306" spans="2:9" ht="13.5" customHeight="1" thickTop="1" x14ac:dyDescent="0.35">
      <c r="B306" s="10"/>
      <c r="C306" s="10"/>
      <c r="D306" s="10"/>
      <c r="E306" s="10"/>
      <c r="F306" s="9"/>
      <c r="G306" s="10"/>
      <c r="H306"/>
    </row>
    <row r="307" spans="2:9" ht="15" thickBot="1" x14ac:dyDescent="0.4">
      <c r="B307" s="44" t="s">
        <v>65</v>
      </c>
      <c r="C307" s="150">
        <f>D27</f>
        <v>0</v>
      </c>
      <c r="D307" s="10"/>
      <c r="E307" s="10"/>
      <c r="F307" s="9"/>
      <c r="G307" s="10"/>
      <c r="H307"/>
    </row>
    <row r="308" spans="2:9" ht="15" thickTop="1" x14ac:dyDescent="0.35">
      <c r="B308" s="3"/>
      <c r="C308" s="1"/>
      <c r="D308" s="1"/>
      <c r="E308" s="1"/>
      <c r="F308" s="9"/>
      <c r="G308" s="10"/>
      <c r="H308"/>
    </row>
    <row r="309" spans="2:9" ht="15" thickBot="1" x14ac:dyDescent="0.4">
      <c r="B309" s="44" t="s">
        <v>114</v>
      </c>
      <c r="C309" s="150" t="str">
        <f>IF(ROUND(C305,2)-ROUND(C307,2)=0,"JA",C305-C307)</f>
        <v>JA</v>
      </c>
      <c r="D309" s="1"/>
      <c r="E309" s="1"/>
      <c r="F309" s="9"/>
      <c r="G309" s="10"/>
      <c r="H309"/>
    </row>
    <row r="310" spans="2:9" ht="15.5" thickTop="1" thickBot="1" x14ac:dyDescent="0.4">
      <c r="B310" s="40"/>
      <c r="C310" s="41"/>
      <c r="D310" s="42"/>
      <c r="E310" s="42"/>
      <c r="F310" s="42"/>
      <c r="G310" s="42"/>
      <c r="H310" s="42"/>
      <c r="I310" s="42"/>
    </row>
    <row r="311" spans="2:9" ht="6.75" customHeight="1" thickTop="1" x14ac:dyDescent="0.35">
      <c r="B311" s="15"/>
      <c r="C311" s="16"/>
      <c r="D311"/>
      <c r="E311"/>
      <c r="F311"/>
      <c r="G311"/>
      <c r="H311"/>
    </row>
    <row r="312" spans="2:9" ht="23" x14ac:dyDescent="0.35">
      <c r="B312" s="257" t="s">
        <v>115</v>
      </c>
      <c r="C312" s="257"/>
      <c r="D312" s="257"/>
      <c r="E312" s="257"/>
      <c r="F312" s="257"/>
      <c r="G312" s="257"/>
      <c r="H312" s="257"/>
    </row>
    <row r="313" spans="2:9" x14ac:dyDescent="0.35">
      <c r="B313" s="10"/>
      <c r="C313"/>
      <c r="D313"/>
      <c r="E313"/>
      <c r="F313"/>
      <c r="G313" s="10"/>
      <c r="H313"/>
    </row>
    <row r="314" spans="2:9" ht="20.5" x14ac:dyDescent="0.45">
      <c r="B314" s="43" t="s">
        <v>116</v>
      </c>
      <c r="C314" s="43"/>
      <c r="D314"/>
      <c r="E314"/>
      <c r="F314"/>
      <c r="G314" s="10"/>
      <c r="H314"/>
    </row>
    <row r="315" spans="2:9" ht="94.5" customHeight="1" x14ac:dyDescent="0.35">
      <c r="B315" s="256" t="s">
        <v>117</v>
      </c>
      <c r="C315" s="256"/>
      <c r="D315" s="256"/>
      <c r="E315" s="256"/>
      <c r="F315" s="256"/>
      <c r="G315" s="256"/>
      <c r="H315" s="256"/>
      <c r="I315" s="256"/>
    </row>
    <row r="316" spans="2:9" x14ac:dyDescent="0.35">
      <c r="B316" s="10"/>
      <c r="C316"/>
      <c r="D316"/>
      <c r="E316"/>
      <c r="F316"/>
      <c r="G316" s="10"/>
      <c r="H316"/>
    </row>
    <row r="317" spans="2:9" ht="15" thickBot="1" x14ac:dyDescent="0.4">
      <c r="B317" s="122" t="s">
        <v>50</v>
      </c>
      <c r="C317" s="173" t="s">
        <v>118</v>
      </c>
      <c r="D317" s="173" t="s">
        <v>119</v>
      </c>
      <c r="E317" s="121" t="s">
        <v>65</v>
      </c>
      <c r="F317" s="174" t="s">
        <v>120</v>
      </c>
      <c r="G317" s="173" t="s">
        <v>113</v>
      </c>
      <c r="H317" s="175"/>
      <c r="I317" s="175"/>
    </row>
    <row r="318" spans="2:9" ht="15.75" customHeight="1" thickTop="1" x14ac:dyDescent="0.35">
      <c r="B318" s="176" t="str">
        <f>Hulpblad!X2</f>
        <v xml:space="preserve"> </v>
      </c>
      <c r="C318" s="180"/>
      <c r="D318" s="181"/>
      <c r="E318" s="182">
        <f t="shared" ref="E318:E327" si="12">IF(OR(B318="",B318=" "),0,SUMIFS($F$37:$F$61,$B$37:$B$61,$B318)+SUMIFS($G$69:$G$93,$B$69:$B$93,$B318)+SUMIFS($G$101:$G$125,$B$101:$B$125,$B318)+SUMIFS($C$133:$C$142,$B$133:$B$142,$B318)+SUMIFS($I$200:$I$207,$B$200:$B$207,$B318)+SUMIFS($E$150:$E$158,$B$150:$B$158,$B318)+SUMIFS($F$166:$F$192,$B$166:$B$192,$B318)+SUMIFS($C$215:$C$224,$B$215:$B$224,$B318)+SUMIFS($F$232:$F$257,$B$232:$B$257,$B318)+SUMIFS($G$265:$G$289,$B$265:$B$289,$B318))</f>
        <v>0</v>
      </c>
      <c r="F318" s="182">
        <f t="shared" ref="F318:F327" si="13">E318*D318</f>
        <v>0</v>
      </c>
      <c r="G318" s="183"/>
      <c r="H318" s="177"/>
      <c r="I318" s="177"/>
    </row>
    <row r="319" spans="2:9" ht="15.75" customHeight="1" x14ac:dyDescent="0.35">
      <c r="B319" s="178" t="str">
        <f>Hulpblad!X3</f>
        <v xml:space="preserve"> </v>
      </c>
      <c r="C319" s="184"/>
      <c r="D319" s="185"/>
      <c r="E319" s="186">
        <f t="shared" si="12"/>
        <v>0</v>
      </c>
      <c r="F319" s="186">
        <f t="shared" si="13"/>
        <v>0</v>
      </c>
      <c r="G319" s="187"/>
      <c r="H319" s="179"/>
      <c r="I319" s="179"/>
    </row>
    <row r="320" spans="2:9" ht="15.75" customHeight="1" x14ac:dyDescent="0.35">
      <c r="B320" s="178" t="str">
        <f>Hulpblad!X4</f>
        <v xml:space="preserve"> </v>
      </c>
      <c r="C320" s="188"/>
      <c r="D320" s="185"/>
      <c r="E320" s="186">
        <f t="shared" si="12"/>
        <v>0</v>
      </c>
      <c r="F320" s="186">
        <f t="shared" si="13"/>
        <v>0</v>
      </c>
      <c r="G320" s="187"/>
      <c r="H320" s="179"/>
      <c r="I320" s="179"/>
    </row>
    <row r="321" spans="2:9" ht="15.75" customHeight="1" x14ac:dyDescent="0.35">
      <c r="B321" s="178" t="str">
        <f>Hulpblad!X5</f>
        <v xml:space="preserve"> </v>
      </c>
      <c r="C321" s="188"/>
      <c r="D321" s="185"/>
      <c r="E321" s="186">
        <f t="shared" si="12"/>
        <v>0</v>
      </c>
      <c r="F321" s="186">
        <f t="shared" si="13"/>
        <v>0</v>
      </c>
      <c r="G321" s="187"/>
      <c r="H321" s="179"/>
      <c r="I321" s="179"/>
    </row>
    <row r="322" spans="2:9" ht="15.75" customHeight="1" x14ac:dyDescent="0.35">
      <c r="B322" s="178" t="str">
        <f>Hulpblad!X6</f>
        <v xml:space="preserve"> </v>
      </c>
      <c r="C322" s="184"/>
      <c r="D322" s="185"/>
      <c r="E322" s="186">
        <f t="shared" si="12"/>
        <v>0</v>
      </c>
      <c r="F322" s="186">
        <f t="shared" si="13"/>
        <v>0</v>
      </c>
      <c r="G322" s="187"/>
      <c r="H322" s="179"/>
      <c r="I322" s="179"/>
    </row>
    <row r="323" spans="2:9" ht="15.75" customHeight="1" x14ac:dyDescent="0.35">
      <c r="B323" s="178" t="str">
        <f>Hulpblad!X7</f>
        <v xml:space="preserve"> </v>
      </c>
      <c r="C323" s="184"/>
      <c r="D323" s="185"/>
      <c r="E323" s="186">
        <f t="shared" si="12"/>
        <v>0</v>
      </c>
      <c r="F323" s="186">
        <f t="shared" si="13"/>
        <v>0</v>
      </c>
      <c r="G323" s="187"/>
      <c r="H323" s="179"/>
      <c r="I323" s="179"/>
    </row>
    <row r="324" spans="2:9" ht="15.75" customHeight="1" x14ac:dyDescent="0.35">
      <c r="B324" s="178" t="str">
        <f>Hulpblad!X8</f>
        <v xml:space="preserve"> </v>
      </c>
      <c r="C324" s="184"/>
      <c r="D324" s="185"/>
      <c r="E324" s="186">
        <f t="shared" si="12"/>
        <v>0</v>
      </c>
      <c r="F324" s="186">
        <f t="shared" si="13"/>
        <v>0</v>
      </c>
      <c r="G324" s="187"/>
      <c r="H324" s="179"/>
      <c r="I324" s="179"/>
    </row>
    <row r="325" spans="2:9" ht="15.75" customHeight="1" x14ac:dyDescent="0.35">
      <c r="B325" s="178" t="str">
        <f>Hulpblad!X9</f>
        <v xml:space="preserve"> </v>
      </c>
      <c r="C325" s="188"/>
      <c r="D325" s="185"/>
      <c r="E325" s="186">
        <f t="shared" si="12"/>
        <v>0</v>
      </c>
      <c r="F325" s="186">
        <f t="shared" si="13"/>
        <v>0</v>
      </c>
      <c r="G325" s="187"/>
      <c r="H325" s="179"/>
      <c r="I325" s="179"/>
    </row>
    <row r="326" spans="2:9" ht="15.75" customHeight="1" x14ac:dyDescent="0.35">
      <c r="B326" s="178" t="str">
        <f>Hulpblad!X10</f>
        <v xml:space="preserve"> </v>
      </c>
      <c r="C326" s="188"/>
      <c r="D326" s="185"/>
      <c r="E326" s="186">
        <f t="shared" si="12"/>
        <v>0</v>
      </c>
      <c r="F326" s="186">
        <f t="shared" si="13"/>
        <v>0</v>
      </c>
      <c r="G326" s="187"/>
      <c r="H326" s="179"/>
      <c r="I326" s="179"/>
    </row>
    <row r="327" spans="2:9" ht="15.75" customHeight="1" thickBot="1" x14ac:dyDescent="0.4">
      <c r="B327" s="152" t="str">
        <f>Hulpblad!X11</f>
        <v xml:space="preserve"> </v>
      </c>
      <c r="C327" s="102"/>
      <c r="D327" s="166"/>
      <c r="E327" s="143">
        <f t="shared" si="12"/>
        <v>0</v>
      </c>
      <c r="F327" s="143">
        <f t="shared" si="13"/>
        <v>0</v>
      </c>
      <c r="G327" s="103"/>
      <c r="H327" s="103"/>
      <c r="I327" s="103"/>
    </row>
    <row r="328" spans="2:9" ht="15" thickTop="1" x14ac:dyDescent="0.35">
      <c r="B328" s="65" t="s">
        <v>87</v>
      </c>
      <c r="C328" s="67"/>
      <c r="D328" s="67"/>
      <c r="E328" s="151">
        <f>SUBTOTAL(109,$E$318:$E$327)</f>
        <v>0</v>
      </c>
      <c r="F328" s="151">
        <f>SUBTOTAL(109,$F$318:$F$327)</f>
        <v>0</v>
      </c>
      <c r="G328" s="68"/>
      <c r="H328" s="68"/>
      <c r="I328" s="68"/>
    </row>
    <row r="329" spans="2:9" x14ac:dyDescent="0.35">
      <c r="B329" s="15"/>
      <c r="C329" s="16"/>
      <c r="D329" s="10"/>
      <c r="E329" s="18"/>
      <c r="F329" s="18"/>
      <c r="G329" s="18"/>
      <c r="H329" s="10"/>
    </row>
    <row r="330" spans="2:9" ht="15" thickBot="1" x14ac:dyDescent="0.4">
      <c r="B330" s="44" t="s">
        <v>121</v>
      </c>
      <c r="C330" s="150">
        <f>C300+C303</f>
        <v>0</v>
      </c>
      <c r="D330" s="10"/>
      <c r="E330" s="10"/>
      <c r="F330" s="10"/>
      <c r="G330" s="10"/>
      <c r="H330" s="10"/>
    </row>
    <row r="331" spans="2:9" ht="15" thickTop="1" x14ac:dyDescent="0.35">
      <c r="B331" s="10"/>
      <c r="C331" s="10"/>
      <c r="D331" s="10"/>
      <c r="E331" s="10"/>
      <c r="F331" s="10"/>
      <c r="G331" s="10"/>
      <c r="H331" s="10"/>
    </row>
    <row r="332" spans="2:9" ht="15" thickBot="1" x14ac:dyDescent="0.4">
      <c r="B332" s="44" t="s">
        <v>122</v>
      </c>
      <c r="C332" s="150" t="str">
        <f>IF(ROUND($F$328,2)&gt;=ROUND(C300+C303,2),"JA",$F$328-C300-C303)</f>
        <v>JA</v>
      </c>
      <c r="D332" s="10"/>
      <c r="E332" s="10"/>
      <c r="F332" s="10"/>
      <c r="G332" s="10"/>
      <c r="H332" s="10"/>
    </row>
    <row r="333" spans="2:9" ht="15" thickTop="1" x14ac:dyDescent="0.35">
      <c r="B333" s="10"/>
      <c r="C333" s="10"/>
      <c r="D333" s="10"/>
      <c r="E333" s="10"/>
      <c r="F333" s="10"/>
      <c r="G333" s="10"/>
      <c r="H333" s="10"/>
    </row>
    <row r="334" spans="2:9" x14ac:dyDescent="0.35">
      <c r="B334" s="10"/>
      <c r="C334" s="10"/>
      <c r="D334" s="10"/>
      <c r="E334" s="10"/>
      <c r="F334" s="10"/>
      <c r="G334" s="10"/>
      <c r="H334" s="10"/>
    </row>
    <row r="335" spans="2:9" x14ac:dyDescent="0.35">
      <c r="B335" s="10"/>
      <c r="C335" s="10"/>
      <c r="D335" s="10"/>
      <c r="E335" s="10"/>
      <c r="F335" s="10"/>
      <c r="G335" s="10"/>
      <c r="H335" s="10"/>
    </row>
    <row r="336" spans="2:9" x14ac:dyDescent="0.35">
      <c r="B336" s="10"/>
      <c r="C336" s="10"/>
      <c r="D336" s="10"/>
      <c r="E336" s="10"/>
      <c r="F336" s="10"/>
      <c r="G336" s="10"/>
      <c r="H336" s="10"/>
    </row>
    <row r="337" spans="2:8" x14ac:dyDescent="0.35">
      <c r="B337" s="10"/>
      <c r="C337" s="10"/>
      <c r="D337" s="10"/>
      <c r="E337" s="10"/>
      <c r="F337" s="10"/>
      <c r="G337" s="10"/>
      <c r="H337" s="10"/>
    </row>
    <row r="338" spans="2:8" x14ac:dyDescent="0.35">
      <c r="B338" s="10"/>
      <c r="C338" s="10"/>
      <c r="D338" s="10"/>
      <c r="E338" s="10"/>
      <c r="F338" s="10"/>
      <c r="G338" s="10"/>
      <c r="H338" s="10"/>
    </row>
    <row r="339" spans="2:8" x14ac:dyDescent="0.35">
      <c r="B339" s="10"/>
      <c r="C339" s="10"/>
      <c r="D339" s="10"/>
      <c r="E339" s="10"/>
      <c r="F339" s="10"/>
      <c r="G339" s="10"/>
      <c r="H339" s="10"/>
    </row>
    <row r="340" spans="2:8" x14ac:dyDescent="0.35">
      <c r="B340" s="10"/>
      <c r="C340" s="10"/>
      <c r="D340" s="10"/>
      <c r="E340" s="10"/>
      <c r="F340" s="10"/>
      <c r="G340" s="10"/>
      <c r="H340" s="10"/>
    </row>
    <row r="341" spans="2:8" x14ac:dyDescent="0.35">
      <c r="B341" s="10"/>
      <c r="C341" s="10"/>
      <c r="D341" s="10"/>
      <c r="E341" s="10"/>
      <c r="F341" s="10"/>
      <c r="G341" s="10"/>
      <c r="H341" s="10"/>
    </row>
    <row r="342" spans="2:8" x14ac:dyDescent="0.35">
      <c r="B342" s="10"/>
      <c r="C342" s="10"/>
      <c r="D342" s="10"/>
      <c r="E342" s="10"/>
      <c r="F342" s="10"/>
      <c r="G342" s="10"/>
      <c r="H342" s="10"/>
    </row>
    <row r="343" spans="2:8" x14ac:dyDescent="0.35">
      <c r="B343" s="10"/>
      <c r="C343" s="10"/>
      <c r="D343" s="10"/>
      <c r="E343" s="10"/>
      <c r="F343" s="10"/>
      <c r="G343" s="10"/>
      <c r="H343" s="10"/>
    </row>
    <row r="344" spans="2:8" x14ac:dyDescent="0.35">
      <c r="B344" s="10"/>
      <c r="C344" s="10"/>
      <c r="D344" s="10"/>
      <c r="E344" s="10"/>
      <c r="F344" s="10"/>
      <c r="G344" s="10"/>
      <c r="H344" s="10"/>
    </row>
    <row r="345" spans="2:8" x14ac:dyDescent="0.35">
      <c r="B345" s="10"/>
      <c r="C345" s="10"/>
      <c r="D345" s="10"/>
      <c r="E345" s="10"/>
      <c r="F345" s="10"/>
      <c r="G345" s="10"/>
      <c r="H345" s="10"/>
    </row>
    <row r="346" spans="2:8" x14ac:dyDescent="0.35">
      <c r="B346" s="10"/>
      <c r="C346" s="10"/>
      <c r="D346" s="10"/>
      <c r="E346" s="10"/>
      <c r="F346" s="10"/>
      <c r="G346" s="10"/>
      <c r="H346" s="10"/>
    </row>
    <row r="347" spans="2:8" x14ac:dyDescent="0.35">
      <c r="B347" s="10"/>
      <c r="C347" s="10"/>
      <c r="D347" s="10"/>
      <c r="E347" s="10"/>
      <c r="F347" s="10"/>
      <c r="G347" s="10"/>
      <c r="H347" s="10"/>
    </row>
    <row r="348" spans="2:8" x14ac:dyDescent="0.35">
      <c r="B348" s="10"/>
      <c r="C348" s="10"/>
      <c r="D348" s="10"/>
      <c r="E348" s="10"/>
      <c r="F348" s="10"/>
      <c r="G348" s="10"/>
      <c r="H348" s="10"/>
    </row>
    <row r="349" spans="2:8" x14ac:dyDescent="0.35">
      <c r="B349" s="10"/>
      <c r="C349" s="10"/>
      <c r="D349" s="10"/>
      <c r="E349" s="10"/>
      <c r="F349" s="10"/>
      <c r="G349" s="10"/>
      <c r="H349" s="10"/>
    </row>
    <row r="350" spans="2:8" x14ac:dyDescent="0.35">
      <c r="B350" s="10"/>
      <c r="C350" s="10"/>
      <c r="D350" s="10"/>
      <c r="E350" s="10"/>
      <c r="F350" s="10"/>
      <c r="G350" s="10"/>
      <c r="H350" s="10"/>
    </row>
    <row r="351" spans="2:8" x14ac:dyDescent="0.35">
      <c r="B351" s="10"/>
      <c r="C351" s="10"/>
      <c r="D351" s="10"/>
      <c r="E351" s="10"/>
      <c r="F351" s="10"/>
      <c r="G351" s="10"/>
      <c r="H351" s="10"/>
    </row>
    <row r="352" spans="2:8" x14ac:dyDescent="0.35">
      <c r="B352" s="10"/>
      <c r="C352" s="10"/>
      <c r="D352" s="10"/>
      <c r="E352" s="10"/>
      <c r="F352" s="10"/>
      <c r="G352" s="10"/>
      <c r="H352" s="10"/>
    </row>
    <row r="353" spans="2:8" x14ac:dyDescent="0.35">
      <c r="B353" s="10"/>
      <c r="C353" s="10"/>
      <c r="D353" s="10"/>
      <c r="E353" s="10"/>
      <c r="F353" s="10"/>
      <c r="G353" s="10"/>
      <c r="H353" s="10"/>
    </row>
    <row r="354" spans="2:8" x14ac:dyDescent="0.35">
      <c r="B354" s="10"/>
      <c r="C354" s="10"/>
      <c r="D354" s="10"/>
      <c r="E354" s="10"/>
      <c r="F354" s="10"/>
      <c r="G354" s="10"/>
      <c r="H354" s="10"/>
    </row>
    <row r="355" spans="2:8" x14ac:dyDescent="0.35">
      <c r="B355" s="10"/>
      <c r="C355" s="10"/>
      <c r="D355" s="10"/>
      <c r="E355" s="10"/>
      <c r="F355" s="10"/>
      <c r="G355" s="10"/>
      <c r="H355" s="10"/>
    </row>
    <row r="356" spans="2:8" x14ac:dyDescent="0.35">
      <c r="B356" s="10"/>
      <c r="C356" s="10"/>
      <c r="D356" s="10"/>
      <c r="E356" s="10"/>
      <c r="F356" s="10"/>
      <c r="G356" s="10"/>
      <c r="H356" s="10"/>
    </row>
    <row r="357" spans="2:8" x14ac:dyDescent="0.35">
      <c r="B357" s="10"/>
      <c r="C357" s="10"/>
      <c r="D357" s="10"/>
      <c r="E357" s="10"/>
      <c r="F357" s="10"/>
      <c r="G357" s="10"/>
      <c r="H357" s="10"/>
    </row>
    <row r="358" spans="2:8" x14ac:dyDescent="0.35">
      <c r="B358" s="10"/>
      <c r="C358" s="10"/>
      <c r="D358" s="10"/>
      <c r="E358" s="10"/>
      <c r="F358" s="10"/>
      <c r="G358" s="10"/>
      <c r="H358" s="10"/>
    </row>
    <row r="359" spans="2:8" x14ac:dyDescent="0.35">
      <c r="B359" s="10"/>
      <c r="C359" s="10"/>
      <c r="D359" s="10"/>
      <c r="E359" s="10"/>
      <c r="F359" s="10"/>
      <c r="G359" s="10"/>
      <c r="H359" s="10"/>
    </row>
    <row r="360" spans="2:8" x14ac:dyDescent="0.35">
      <c r="B360" s="10"/>
      <c r="C360" s="10"/>
      <c r="D360" s="10"/>
      <c r="E360" s="10"/>
      <c r="F360" s="10"/>
      <c r="G360" s="10"/>
      <c r="H360" s="10"/>
    </row>
    <row r="361" spans="2:8" x14ac:dyDescent="0.35">
      <c r="B361" s="10"/>
      <c r="C361" s="10"/>
      <c r="D361" s="10"/>
      <c r="E361" s="10"/>
      <c r="F361" s="10"/>
      <c r="G361" s="10"/>
      <c r="H361" s="10"/>
    </row>
    <row r="362" spans="2:8" x14ac:dyDescent="0.35">
      <c r="B362" s="10"/>
      <c r="C362" s="10"/>
      <c r="D362" s="10"/>
      <c r="E362" s="10"/>
      <c r="F362" s="10"/>
      <c r="G362" s="10"/>
      <c r="H362" s="10"/>
    </row>
    <row r="363" spans="2:8" x14ac:dyDescent="0.35">
      <c r="B363" s="10"/>
      <c r="C363" s="10"/>
      <c r="D363" s="10"/>
      <c r="E363" s="10"/>
      <c r="F363" s="10"/>
      <c r="G363" s="10"/>
      <c r="H363" s="10"/>
    </row>
    <row r="364" spans="2:8" x14ac:dyDescent="0.35">
      <c r="B364" s="10"/>
      <c r="C364" s="10"/>
      <c r="D364" s="10"/>
      <c r="E364" s="10"/>
      <c r="F364" s="10"/>
      <c r="G364" s="10"/>
      <c r="H364" s="10"/>
    </row>
    <row r="365" spans="2:8" x14ac:dyDescent="0.35">
      <c r="B365" s="10"/>
      <c r="C365" s="10"/>
      <c r="D365" s="10"/>
      <c r="E365" s="10"/>
      <c r="F365" s="10"/>
      <c r="G365" s="10"/>
      <c r="H365" s="10"/>
    </row>
    <row r="366" spans="2:8" x14ac:dyDescent="0.35">
      <c r="B366" s="10"/>
      <c r="C366" s="10"/>
      <c r="D366" s="10"/>
      <c r="E366" s="10"/>
      <c r="F366" s="10"/>
      <c r="G366" s="10"/>
      <c r="H366" s="10"/>
    </row>
    <row r="367" spans="2:8" x14ac:dyDescent="0.35">
      <c r="B367" s="10"/>
      <c r="C367" s="10"/>
      <c r="D367" s="10"/>
      <c r="E367" s="10"/>
      <c r="F367" s="10"/>
      <c r="G367" s="10"/>
      <c r="H367" s="10"/>
    </row>
    <row r="368" spans="2:8" x14ac:dyDescent="0.35">
      <c r="B368" s="10"/>
      <c r="C368" s="10"/>
      <c r="D368" s="10"/>
      <c r="E368" s="10"/>
      <c r="F368" s="10"/>
      <c r="G368" s="10"/>
      <c r="H368" s="10"/>
    </row>
    <row r="369" spans="2:8" x14ac:dyDescent="0.35">
      <c r="B369" s="10"/>
      <c r="C369" s="10"/>
      <c r="D369" s="10"/>
      <c r="E369" s="10"/>
      <c r="F369" s="10"/>
      <c r="G369" s="10"/>
      <c r="H369" s="10"/>
    </row>
    <row r="370" spans="2:8" x14ac:dyDescent="0.35">
      <c r="B370" s="10"/>
      <c r="C370" s="10"/>
      <c r="D370" s="10"/>
      <c r="E370" s="10"/>
      <c r="F370" s="10"/>
      <c r="G370" s="10"/>
      <c r="H370" s="10"/>
    </row>
    <row r="371" spans="2:8" x14ac:dyDescent="0.35">
      <c r="B371" s="10"/>
      <c r="C371" s="10"/>
      <c r="D371" s="10"/>
      <c r="E371" s="10"/>
      <c r="F371" s="10"/>
      <c r="G371" s="10"/>
      <c r="H371" s="10"/>
    </row>
    <row r="372" spans="2:8" x14ac:dyDescent="0.35">
      <c r="B372" s="10"/>
      <c r="C372" s="10"/>
      <c r="D372" s="10"/>
      <c r="E372" s="10"/>
      <c r="F372" s="10"/>
      <c r="G372" s="10"/>
      <c r="H372" s="10"/>
    </row>
    <row r="373" spans="2:8" x14ac:dyDescent="0.35">
      <c r="B373" s="10"/>
      <c r="C373" s="10"/>
      <c r="D373" s="10"/>
      <c r="E373" s="10"/>
      <c r="F373" s="10"/>
      <c r="G373" s="10"/>
      <c r="H373" s="10"/>
    </row>
    <row r="374" spans="2:8" x14ac:dyDescent="0.35">
      <c r="B374" s="10"/>
      <c r="C374" s="10"/>
      <c r="D374" s="10"/>
      <c r="E374" s="10"/>
      <c r="F374" s="10"/>
      <c r="G374" s="10"/>
      <c r="H374" s="10"/>
    </row>
    <row r="375" spans="2:8" x14ac:dyDescent="0.35">
      <c r="B375" s="10"/>
      <c r="C375" s="10"/>
      <c r="D375" s="10"/>
      <c r="E375" s="10"/>
      <c r="F375" s="10"/>
      <c r="G375" s="10"/>
      <c r="H375" s="10"/>
    </row>
    <row r="376" spans="2:8" x14ac:dyDescent="0.35">
      <c r="B376" s="10"/>
      <c r="C376" s="10"/>
      <c r="D376" s="10"/>
      <c r="E376" s="10"/>
      <c r="F376" s="10"/>
      <c r="G376" s="10"/>
      <c r="H376" s="10"/>
    </row>
    <row r="377" spans="2:8" x14ac:dyDescent="0.35">
      <c r="B377" s="10"/>
      <c r="C377" s="10"/>
      <c r="D377" s="10"/>
      <c r="E377" s="10"/>
      <c r="F377" s="10"/>
      <c r="G377" s="10"/>
      <c r="H377" s="10"/>
    </row>
    <row r="378" spans="2:8" x14ac:dyDescent="0.35">
      <c r="B378" s="10"/>
      <c r="C378" s="10"/>
      <c r="D378" s="10"/>
      <c r="E378" s="10"/>
      <c r="F378" s="10"/>
      <c r="G378" s="10"/>
      <c r="H378" s="10"/>
    </row>
    <row r="379" spans="2:8" x14ac:dyDescent="0.35">
      <c r="B379" s="10"/>
      <c r="C379" s="10"/>
      <c r="D379" s="10"/>
      <c r="E379" s="10"/>
      <c r="F379" s="10"/>
      <c r="G379" s="10"/>
      <c r="H379" s="10"/>
    </row>
    <row r="380" spans="2:8" x14ac:dyDescent="0.35">
      <c r="B380" s="10"/>
      <c r="C380" s="10"/>
      <c r="D380" s="10"/>
      <c r="E380" s="10"/>
      <c r="F380" s="10"/>
      <c r="G380" s="10"/>
      <c r="H380" s="10"/>
    </row>
    <row r="381" spans="2:8" x14ac:dyDescent="0.35">
      <c r="B381" s="10"/>
      <c r="C381" s="10"/>
      <c r="D381" s="10"/>
      <c r="E381" s="10"/>
      <c r="F381" s="10"/>
      <c r="G381" s="10"/>
      <c r="H381" s="10"/>
    </row>
    <row r="382" spans="2:8" x14ac:dyDescent="0.35">
      <c r="B382" s="10"/>
      <c r="C382" s="10"/>
      <c r="D382" s="10"/>
      <c r="E382" s="10"/>
      <c r="F382" s="10"/>
      <c r="G382" s="10"/>
      <c r="H382" s="10"/>
    </row>
    <row r="383" spans="2:8" x14ac:dyDescent="0.35">
      <c r="B383" s="10"/>
      <c r="C383" s="10"/>
      <c r="D383" s="10"/>
      <c r="E383" s="10"/>
      <c r="F383" s="10"/>
      <c r="G383" s="10"/>
      <c r="H383" s="10"/>
    </row>
    <row r="384" spans="2:8" x14ac:dyDescent="0.35">
      <c r="B384" s="10"/>
      <c r="C384" s="10"/>
      <c r="D384" s="10"/>
      <c r="E384" s="10"/>
      <c r="F384" s="10"/>
      <c r="G384" s="10"/>
      <c r="H384" s="10"/>
    </row>
    <row r="385" spans="2:8" x14ac:dyDescent="0.35">
      <c r="B385" s="10"/>
      <c r="C385" s="10"/>
      <c r="D385" s="10"/>
      <c r="E385" s="10"/>
      <c r="F385" s="10"/>
      <c r="G385" s="10"/>
      <c r="H385" s="10"/>
    </row>
    <row r="386" spans="2:8" x14ac:dyDescent="0.35">
      <c r="B386" s="10"/>
      <c r="C386" s="10"/>
      <c r="D386" s="10"/>
      <c r="E386" s="10"/>
      <c r="F386" s="10"/>
      <c r="G386" s="10"/>
      <c r="H386" s="10"/>
    </row>
    <row r="387" spans="2:8" x14ac:dyDescent="0.35">
      <c r="B387" s="10"/>
      <c r="C387" s="10"/>
      <c r="D387" s="10"/>
      <c r="E387" s="10"/>
      <c r="F387" s="10"/>
      <c r="G387" s="10"/>
      <c r="H387" s="10"/>
    </row>
    <row r="388" spans="2:8" x14ac:dyDescent="0.35">
      <c r="B388" s="10"/>
      <c r="C388" s="10"/>
      <c r="D388" s="10"/>
      <c r="E388" s="10"/>
      <c r="F388" s="10"/>
      <c r="G388" s="10"/>
      <c r="H388" s="10"/>
    </row>
    <row r="389" spans="2:8" x14ac:dyDescent="0.35">
      <c r="B389" s="10"/>
      <c r="C389" s="10"/>
      <c r="D389" s="10"/>
      <c r="E389" s="10"/>
      <c r="F389" s="10"/>
      <c r="G389" s="10"/>
      <c r="H389" s="10"/>
    </row>
    <row r="390" spans="2:8" x14ac:dyDescent="0.35">
      <c r="B390" s="10"/>
      <c r="C390" s="10"/>
      <c r="D390" s="10"/>
      <c r="E390" s="10"/>
      <c r="F390" s="10"/>
      <c r="G390" s="10"/>
      <c r="H390" s="10"/>
    </row>
    <row r="391" spans="2:8" x14ac:dyDescent="0.35">
      <c r="B391" s="10"/>
      <c r="C391" s="10"/>
      <c r="D391" s="10"/>
      <c r="E391" s="10"/>
      <c r="F391" s="10"/>
      <c r="G391" s="10"/>
      <c r="H391" s="10"/>
    </row>
    <row r="392" spans="2:8" x14ac:dyDescent="0.35">
      <c r="B392" s="10"/>
      <c r="C392" s="10"/>
      <c r="D392" s="10"/>
      <c r="E392" s="10"/>
      <c r="F392" s="10"/>
      <c r="G392" s="10"/>
      <c r="H392" s="10"/>
    </row>
    <row r="393" spans="2:8" x14ac:dyDescent="0.35">
      <c r="B393" s="10"/>
      <c r="C393" s="10"/>
      <c r="D393" s="10"/>
      <c r="E393" s="10"/>
      <c r="F393" s="10"/>
      <c r="G393" s="10"/>
      <c r="H393" s="10"/>
    </row>
    <row r="394" spans="2:8" x14ac:dyDescent="0.35">
      <c r="B394" s="10"/>
      <c r="C394" s="10"/>
      <c r="D394" s="10"/>
      <c r="E394" s="10"/>
      <c r="F394" s="10"/>
      <c r="G394" s="10"/>
      <c r="H394" s="10"/>
    </row>
    <row r="395" spans="2:8" x14ac:dyDescent="0.35">
      <c r="B395" s="10"/>
      <c r="C395" s="10"/>
      <c r="D395" s="10"/>
      <c r="E395" s="10"/>
      <c r="F395" s="10"/>
      <c r="G395" s="10"/>
      <c r="H395" s="10"/>
    </row>
    <row r="396" spans="2:8" x14ac:dyDescent="0.35">
      <c r="B396" s="10"/>
      <c r="C396" s="10"/>
      <c r="D396" s="10"/>
      <c r="E396" s="10"/>
      <c r="F396" s="10"/>
      <c r="G396" s="10"/>
      <c r="H396" s="10"/>
    </row>
    <row r="397" spans="2:8" x14ac:dyDescent="0.35">
      <c r="B397" s="10"/>
      <c r="C397" s="10"/>
      <c r="D397" s="10"/>
      <c r="E397" s="10"/>
      <c r="F397" s="10"/>
      <c r="G397" s="10"/>
      <c r="H397" s="10"/>
    </row>
    <row r="398" spans="2:8" x14ac:dyDescent="0.35">
      <c r="B398" s="10"/>
      <c r="C398" s="10"/>
      <c r="D398" s="10"/>
      <c r="E398" s="10"/>
      <c r="F398" s="10"/>
      <c r="G398" s="10"/>
      <c r="H398" s="10"/>
    </row>
    <row r="399" spans="2:8" x14ac:dyDescent="0.35">
      <c r="B399" s="10"/>
      <c r="C399" s="10"/>
      <c r="D399" s="10"/>
      <c r="E399" s="10"/>
      <c r="F399" s="10"/>
      <c r="G399" s="10"/>
      <c r="H399" s="10"/>
    </row>
    <row r="400" spans="2:8" x14ac:dyDescent="0.35">
      <c r="B400" s="10"/>
      <c r="C400" s="10"/>
      <c r="D400" s="10"/>
      <c r="E400" s="10"/>
      <c r="F400" s="10"/>
      <c r="G400" s="10"/>
      <c r="H400" s="10"/>
    </row>
    <row r="401" spans="2:8" x14ac:dyDescent="0.35">
      <c r="B401" s="10"/>
      <c r="C401" s="10"/>
      <c r="D401" s="10"/>
      <c r="E401" s="10"/>
      <c r="F401" s="10"/>
      <c r="G401" s="10"/>
      <c r="H401" s="10"/>
    </row>
    <row r="402" spans="2:8" x14ac:dyDescent="0.35">
      <c r="B402" s="10"/>
      <c r="C402" s="10"/>
      <c r="D402" s="10"/>
      <c r="E402" s="10"/>
      <c r="F402" s="10"/>
      <c r="G402" s="10"/>
      <c r="H402" s="10"/>
    </row>
    <row r="403" spans="2:8" x14ac:dyDescent="0.35">
      <c r="B403" s="10"/>
      <c r="C403" s="10"/>
      <c r="D403" s="10"/>
      <c r="E403" s="10"/>
      <c r="F403" s="10"/>
      <c r="G403" s="10"/>
      <c r="H403" s="10"/>
    </row>
    <row r="404" spans="2:8" x14ac:dyDescent="0.35">
      <c r="B404" s="10"/>
      <c r="C404" s="10"/>
      <c r="D404" s="10"/>
      <c r="E404" s="10"/>
      <c r="F404" s="10"/>
      <c r="G404" s="10"/>
      <c r="H404" s="10"/>
    </row>
    <row r="405" spans="2:8" x14ac:dyDescent="0.35">
      <c r="B405" s="10"/>
      <c r="C405" s="10"/>
      <c r="D405" s="10"/>
      <c r="E405" s="10"/>
      <c r="F405" s="10"/>
      <c r="G405" s="10"/>
      <c r="H405" s="10"/>
    </row>
    <row r="406" spans="2:8" x14ac:dyDescent="0.35">
      <c r="B406" s="10"/>
      <c r="C406" s="10"/>
      <c r="D406" s="10"/>
      <c r="E406" s="10"/>
      <c r="F406" s="10"/>
      <c r="G406" s="10"/>
      <c r="H406" s="10"/>
    </row>
    <row r="407" spans="2:8" x14ac:dyDescent="0.35">
      <c r="B407" s="10"/>
      <c r="C407" s="10"/>
      <c r="D407" s="10"/>
      <c r="E407" s="10"/>
      <c r="F407" s="10"/>
      <c r="G407" s="10"/>
      <c r="H407" s="10"/>
    </row>
    <row r="408" spans="2:8" x14ac:dyDescent="0.35">
      <c r="B408" s="10"/>
      <c r="C408" s="10"/>
      <c r="D408" s="10"/>
      <c r="E408" s="10"/>
      <c r="F408" s="10"/>
      <c r="G408" s="10"/>
      <c r="H408" s="10"/>
    </row>
    <row r="409" spans="2:8" x14ac:dyDescent="0.35">
      <c r="B409" s="10"/>
      <c r="C409" s="10"/>
      <c r="D409" s="10"/>
      <c r="E409" s="10"/>
      <c r="F409" s="10"/>
      <c r="G409" s="10"/>
      <c r="H409" s="10"/>
    </row>
    <row r="410" spans="2:8" x14ac:dyDescent="0.35">
      <c r="B410" s="10"/>
      <c r="C410" s="10"/>
      <c r="D410" s="10"/>
      <c r="E410" s="10"/>
      <c r="F410" s="10"/>
      <c r="G410" s="10"/>
      <c r="H410" s="10"/>
    </row>
    <row r="411" spans="2:8" x14ac:dyDescent="0.35">
      <c r="B411" s="10"/>
      <c r="C411" s="10"/>
      <c r="D411" s="10"/>
      <c r="E411" s="10"/>
      <c r="F411" s="10"/>
      <c r="G411" s="10"/>
      <c r="H411" s="10"/>
    </row>
    <row r="412" spans="2:8" x14ac:dyDescent="0.35">
      <c r="B412" s="10"/>
      <c r="C412" s="10"/>
      <c r="D412" s="10"/>
      <c r="E412" s="10"/>
      <c r="F412" s="10"/>
      <c r="G412" s="10"/>
      <c r="H412" s="10"/>
    </row>
    <row r="413" spans="2:8" x14ac:dyDescent="0.35">
      <c r="B413" s="10"/>
      <c r="C413" s="10"/>
      <c r="D413" s="10"/>
      <c r="E413" s="10"/>
      <c r="F413" s="10"/>
      <c r="G413" s="10"/>
      <c r="H413" s="10"/>
    </row>
    <row r="414" spans="2:8" x14ac:dyDescent="0.35">
      <c r="B414" s="10"/>
      <c r="C414" s="10"/>
      <c r="D414" s="10"/>
      <c r="E414" s="10"/>
      <c r="F414" s="10"/>
      <c r="G414" s="10"/>
      <c r="H414" s="10"/>
    </row>
    <row r="415" spans="2:8" x14ac:dyDescent="0.35">
      <c r="B415" s="10"/>
      <c r="C415" s="10"/>
      <c r="D415" s="10"/>
      <c r="E415" s="10"/>
      <c r="F415" s="10"/>
      <c r="G415" s="10"/>
      <c r="H415" s="10"/>
    </row>
    <row r="416" spans="2:8" x14ac:dyDescent="0.35">
      <c r="B416" s="10"/>
      <c r="C416" s="10"/>
      <c r="D416" s="10"/>
      <c r="E416" s="10"/>
      <c r="F416" s="10"/>
      <c r="G416" s="10"/>
      <c r="H416" s="10"/>
    </row>
    <row r="417" spans="2:8" x14ac:dyDescent="0.35">
      <c r="B417" s="10"/>
      <c r="C417" s="10"/>
      <c r="D417" s="10"/>
      <c r="E417" s="10"/>
      <c r="F417" s="10"/>
      <c r="G417" s="10"/>
      <c r="H417" s="10"/>
    </row>
    <row r="418" spans="2:8" x14ac:dyDescent="0.35">
      <c r="B418" s="10"/>
      <c r="C418" s="10"/>
      <c r="D418" s="10"/>
      <c r="E418" s="10"/>
      <c r="F418" s="10"/>
      <c r="G418" s="10"/>
      <c r="H418" s="10"/>
    </row>
    <row r="419" spans="2:8" x14ac:dyDescent="0.35">
      <c r="B419" s="10"/>
      <c r="C419" s="10"/>
      <c r="D419" s="10"/>
      <c r="E419" s="10"/>
      <c r="F419" s="10"/>
      <c r="G419" s="10"/>
      <c r="H419" s="10"/>
    </row>
    <row r="420" spans="2:8" x14ac:dyDescent="0.35">
      <c r="B420" s="10"/>
      <c r="C420" s="10"/>
      <c r="D420" s="10"/>
      <c r="E420" s="10"/>
      <c r="F420" s="10"/>
      <c r="G420" s="10"/>
      <c r="H420" s="10"/>
    </row>
    <row r="421" spans="2:8" x14ac:dyDescent="0.35">
      <c r="B421" s="10"/>
      <c r="C421" s="10"/>
      <c r="D421" s="10"/>
      <c r="E421" s="10"/>
      <c r="F421" s="10"/>
      <c r="G421" s="10"/>
      <c r="H421" s="10"/>
    </row>
    <row r="422" spans="2:8" x14ac:dyDescent="0.35">
      <c r="B422" s="10"/>
      <c r="C422" s="10"/>
      <c r="D422" s="10"/>
      <c r="E422" s="10"/>
      <c r="F422" s="10"/>
      <c r="G422" s="10"/>
      <c r="H422" s="10"/>
    </row>
    <row r="423" spans="2:8" x14ac:dyDescent="0.35">
      <c r="B423" s="10"/>
      <c r="C423" s="10"/>
      <c r="D423" s="10"/>
      <c r="E423" s="10"/>
      <c r="F423" s="10"/>
      <c r="G423" s="10"/>
      <c r="H423" s="10"/>
    </row>
    <row r="424" spans="2:8" x14ac:dyDescent="0.35">
      <c r="B424" s="10"/>
      <c r="C424" s="10"/>
      <c r="D424" s="10"/>
      <c r="E424" s="10"/>
      <c r="F424" s="10"/>
      <c r="G424" s="10"/>
      <c r="H424" s="10"/>
    </row>
    <row r="425" spans="2:8" x14ac:dyDescent="0.35">
      <c r="B425" s="10"/>
      <c r="C425" s="10"/>
      <c r="D425" s="10"/>
      <c r="E425" s="10"/>
      <c r="F425" s="10"/>
      <c r="G425" s="10"/>
      <c r="H425" s="10"/>
    </row>
    <row r="426" spans="2:8" x14ac:dyDescent="0.35">
      <c r="B426" s="10"/>
      <c r="C426" s="10"/>
      <c r="D426" s="10"/>
      <c r="E426" s="10"/>
      <c r="F426" s="10"/>
      <c r="G426" s="10"/>
      <c r="H426" s="10"/>
    </row>
    <row r="427" spans="2:8" x14ac:dyDescent="0.35">
      <c r="B427" s="10"/>
      <c r="C427" s="10"/>
      <c r="D427" s="10"/>
      <c r="E427" s="10"/>
      <c r="F427" s="10"/>
      <c r="G427" s="10"/>
      <c r="H427" s="10"/>
    </row>
    <row r="428" spans="2:8" x14ac:dyDescent="0.35">
      <c r="B428" s="10"/>
      <c r="C428" s="10"/>
      <c r="D428" s="10"/>
      <c r="E428" s="10"/>
      <c r="F428" s="10"/>
      <c r="G428" s="10"/>
      <c r="H428" s="10"/>
    </row>
    <row r="429" spans="2:8" x14ac:dyDescent="0.35">
      <c r="B429" s="10"/>
      <c r="C429" s="10"/>
      <c r="D429" s="10"/>
      <c r="E429" s="10"/>
      <c r="F429" s="10"/>
      <c r="G429" s="10"/>
      <c r="H429" s="10"/>
    </row>
    <row r="430" spans="2:8" x14ac:dyDescent="0.35">
      <c r="B430" s="10"/>
      <c r="C430" s="10"/>
      <c r="D430" s="10"/>
      <c r="E430" s="10"/>
      <c r="F430" s="10"/>
      <c r="G430" s="10"/>
      <c r="H430" s="10"/>
    </row>
    <row r="431" spans="2:8" x14ac:dyDescent="0.35">
      <c r="B431" s="10"/>
      <c r="C431" s="10"/>
      <c r="D431" s="10"/>
      <c r="E431" s="10"/>
      <c r="F431" s="10"/>
      <c r="G431" s="10"/>
      <c r="H431" s="10"/>
    </row>
    <row r="432" spans="2:8" x14ac:dyDescent="0.35">
      <c r="B432" s="10"/>
      <c r="C432" s="10"/>
      <c r="D432" s="10"/>
      <c r="E432" s="10"/>
      <c r="F432" s="10"/>
      <c r="G432" s="10"/>
      <c r="H432" s="10"/>
    </row>
    <row r="433" spans="2:8" x14ac:dyDescent="0.35">
      <c r="B433" s="10"/>
      <c r="C433" s="10"/>
      <c r="D433" s="10"/>
      <c r="E433" s="10"/>
      <c r="F433" s="10"/>
      <c r="G433" s="10"/>
      <c r="H433" s="10"/>
    </row>
    <row r="434" spans="2:8" x14ac:dyDescent="0.35">
      <c r="B434" s="10"/>
      <c r="C434" s="10"/>
      <c r="D434" s="10"/>
      <c r="E434" s="10"/>
      <c r="F434" s="10"/>
      <c r="G434" s="10"/>
      <c r="H434" s="10"/>
    </row>
    <row r="435" spans="2:8" x14ac:dyDescent="0.35">
      <c r="B435" s="10"/>
      <c r="C435" s="10"/>
      <c r="D435" s="10"/>
      <c r="E435" s="10"/>
      <c r="F435" s="10"/>
      <c r="G435" s="10"/>
      <c r="H435" s="10"/>
    </row>
    <row r="436" spans="2:8" x14ac:dyDescent="0.35">
      <c r="B436" s="10"/>
      <c r="C436" s="10"/>
      <c r="D436" s="10"/>
      <c r="E436" s="10"/>
      <c r="F436" s="10"/>
      <c r="G436" s="10"/>
      <c r="H436" s="10"/>
    </row>
    <row r="437" spans="2:8" x14ac:dyDescent="0.35">
      <c r="B437" s="10"/>
      <c r="C437" s="10"/>
      <c r="D437" s="10"/>
      <c r="E437" s="10"/>
      <c r="F437" s="10"/>
      <c r="G437" s="10"/>
      <c r="H437" s="10"/>
    </row>
    <row r="438" spans="2:8" x14ac:dyDescent="0.35">
      <c r="B438" s="10"/>
      <c r="C438" s="10"/>
      <c r="D438" s="10"/>
      <c r="E438" s="10"/>
      <c r="F438" s="10"/>
      <c r="G438" s="10"/>
      <c r="H438" s="10"/>
    </row>
    <row r="439" spans="2:8" x14ac:dyDescent="0.35">
      <c r="B439" s="10"/>
      <c r="C439" s="10"/>
      <c r="D439" s="10"/>
      <c r="E439" s="10"/>
      <c r="F439" s="10"/>
      <c r="G439" s="10"/>
      <c r="H439" s="10"/>
    </row>
    <row r="440" spans="2:8" x14ac:dyDescent="0.35">
      <c r="B440" s="10"/>
      <c r="C440" s="10"/>
      <c r="D440" s="10"/>
      <c r="E440" s="10"/>
      <c r="F440" s="10"/>
      <c r="G440" s="10"/>
      <c r="H440" s="10"/>
    </row>
    <row r="441" spans="2:8" x14ac:dyDescent="0.35">
      <c r="B441" s="10"/>
      <c r="C441" s="10"/>
      <c r="D441" s="10"/>
      <c r="E441" s="10"/>
      <c r="F441" s="10"/>
      <c r="G441" s="10"/>
      <c r="H441" s="10"/>
    </row>
    <row r="442" spans="2:8" x14ac:dyDescent="0.35">
      <c r="B442" s="10"/>
      <c r="C442" s="10"/>
      <c r="D442" s="10"/>
      <c r="E442" s="10"/>
      <c r="F442" s="10"/>
      <c r="G442" s="10"/>
      <c r="H442" s="10"/>
    </row>
    <row r="443" spans="2:8" x14ac:dyDescent="0.35">
      <c r="B443" s="10"/>
      <c r="C443" s="10"/>
      <c r="D443" s="10"/>
      <c r="E443" s="10"/>
      <c r="F443" s="10"/>
      <c r="G443" s="10"/>
      <c r="H443" s="10"/>
    </row>
    <row r="444" spans="2:8" x14ac:dyDescent="0.35">
      <c r="B444" s="10"/>
      <c r="C444" s="10"/>
      <c r="D444" s="10"/>
      <c r="E444" s="10"/>
      <c r="F444" s="10"/>
      <c r="G444" s="10"/>
      <c r="H444" s="10"/>
    </row>
    <row r="445" spans="2:8" x14ac:dyDescent="0.35">
      <c r="B445" s="10"/>
      <c r="C445" s="10"/>
      <c r="D445" s="10"/>
      <c r="E445" s="10"/>
      <c r="F445" s="10"/>
      <c r="G445" s="10"/>
      <c r="H445" s="10"/>
    </row>
    <row r="446" spans="2:8" x14ac:dyDescent="0.35">
      <c r="B446" s="10"/>
      <c r="C446" s="10"/>
      <c r="D446" s="10"/>
      <c r="E446" s="10"/>
      <c r="F446" s="10"/>
      <c r="G446" s="10"/>
      <c r="H446" s="10"/>
    </row>
    <row r="447" spans="2:8" x14ac:dyDescent="0.35">
      <c r="B447" s="10"/>
      <c r="C447" s="10"/>
      <c r="D447" s="10"/>
      <c r="E447" s="10"/>
      <c r="F447" s="10"/>
      <c r="G447" s="10"/>
      <c r="H447" s="10"/>
    </row>
    <row r="448" spans="2:8" x14ac:dyDescent="0.35">
      <c r="B448" s="10"/>
      <c r="C448" s="10"/>
      <c r="D448" s="10"/>
      <c r="E448" s="10"/>
      <c r="F448" s="10"/>
      <c r="G448" s="10"/>
      <c r="H448" s="10"/>
    </row>
    <row r="449" spans="2:8" x14ac:dyDescent="0.35">
      <c r="B449" s="10"/>
      <c r="C449" s="10"/>
      <c r="D449" s="10"/>
      <c r="E449" s="10"/>
      <c r="F449" s="10"/>
      <c r="G449" s="10"/>
      <c r="H449" s="10"/>
    </row>
    <row r="450" spans="2:8" x14ac:dyDescent="0.35">
      <c r="B450" s="10"/>
      <c r="C450" s="10"/>
      <c r="D450" s="10"/>
      <c r="E450" s="10"/>
      <c r="F450" s="10"/>
      <c r="G450" s="10"/>
      <c r="H450" s="10"/>
    </row>
    <row r="451" spans="2:8" x14ac:dyDescent="0.35">
      <c r="B451" s="10"/>
      <c r="C451" s="10"/>
      <c r="D451" s="10"/>
      <c r="E451" s="10"/>
      <c r="F451" s="10"/>
      <c r="G451" s="10"/>
      <c r="H451" s="10"/>
    </row>
    <row r="452" spans="2:8" x14ac:dyDescent="0.35">
      <c r="B452" s="10"/>
      <c r="C452" s="10"/>
      <c r="D452" s="10"/>
      <c r="E452" s="10"/>
      <c r="F452" s="10"/>
      <c r="G452" s="10"/>
      <c r="H452" s="10"/>
    </row>
    <row r="453" spans="2:8" x14ac:dyDescent="0.35">
      <c r="B453" s="10"/>
      <c r="C453" s="10"/>
      <c r="D453" s="10"/>
      <c r="E453" s="10"/>
      <c r="F453" s="10"/>
      <c r="G453" s="10"/>
      <c r="H453" s="10"/>
    </row>
    <row r="454" spans="2:8" x14ac:dyDescent="0.35">
      <c r="B454" s="10"/>
      <c r="C454" s="10"/>
      <c r="D454" s="10"/>
      <c r="E454" s="10"/>
      <c r="F454" s="10"/>
      <c r="G454" s="10"/>
      <c r="H454" s="10"/>
    </row>
    <row r="455" spans="2:8" x14ac:dyDescent="0.35">
      <c r="B455" s="10"/>
      <c r="C455" s="10"/>
      <c r="D455" s="10"/>
      <c r="E455" s="10"/>
      <c r="F455" s="10"/>
      <c r="G455" s="10"/>
      <c r="H455" s="10"/>
    </row>
    <row r="456" spans="2:8" x14ac:dyDescent="0.35">
      <c r="B456" s="10"/>
      <c r="C456" s="10"/>
      <c r="D456" s="10"/>
      <c r="E456" s="10"/>
      <c r="F456" s="10"/>
      <c r="G456" s="10"/>
      <c r="H456" s="10"/>
    </row>
    <row r="457" spans="2:8" x14ac:dyDescent="0.35">
      <c r="B457" s="10"/>
      <c r="C457" s="10"/>
      <c r="D457" s="10"/>
      <c r="E457" s="10"/>
      <c r="F457" s="10"/>
      <c r="G457" s="10"/>
      <c r="H457" s="10"/>
    </row>
    <row r="458" spans="2:8" x14ac:dyDescent="0.35">
      <c r="B458" s="10"/>
      <c r="C458" s="10"/>
      <c r="D458" s="10"/>
      <c r="E458" s="10"/>
      <c r="F458" s="10"/>
      <c r="G458" s="10"/>
      <c r="H458" s="10"/>
    </row>
    <row r="459" spans="2:8" x14ac:dyDescent="0.35">
      <c r="B459" s="10"/>
      <c r="C459" s="10"/>
      <c r="D459" s="10"/>
      <c r="E459" s="10"/>
      <c r="F459" s="10"/>
      <c r="G459" s="10"/>
      <c r="H459" s="10"/>
    </row>
    <row r="460" spans="2:8" x14ac:dyDescent="0.35">
      <c r="B460" s="10"/>
      <c r="C460" s="10"/>
      <c r="D460" s="10"/>
      <c r="E460" s="10"/>
      <c r="F460" s="10"/>
      <c r="G460" s="10"/>
      <c r="H460" s="10"/>
    </row>
    <row r="461" spans="2:8" x14ac:dyDescent="0.35">
      <c r="B461" s="10"/>
      <c r="C461" s="10"/>
      <c r="D461" s="10"/>
      <c r="E461" s="10"/>
      <c r="F461" s="10"/>
      <c r="G461" s="10"/>
      <c r="H461" s="10"/>
    </row>
    <row r="462" spans="2:8" x14ac:dyDescent="0.35">
      <c r="B462" s="10"/>
      <c r="C462" s="10"/>
      <c r="D462" s="10"/>
      <c r="E462" s="10"/>
      <c r="F462" s="10"/>
      <c r="G462" s="10"/>
      <c r="H462" s="10"/>
    </row>
    <row r="463" spans="2:8" x14ac:dyDescent="0.35">
      <c r="B463" s="10"/>
      <c r="C463" s="10"/>
      <c r="D463" s="10"/>
      <c r="E463" s="10"/>
      <c r="F463" s="10"/>
      <c r="G463" s="10"/>
      <c r="H463" s="10"/>
    </row>
    <row r="464" spans="2:8" x14ac:dyDescent="0.35">
      <c r="B464" s="10"/>
      <c r="C464" s="10"/>
      <c r="D464" s="10"/>
      <c r="E464" s="10"/>
      <c r="F464" s="10"/>
      <c r="G464" s="10"/>
      <c r="H464" s="10"/>
    </row>
    <row r="465" spans="2:8" x14ac:dyDescent="0.35">
      <c r="B465" s="10"/>
      <c r="C465" s="10"/>
      <c r="D465" s="10"/>
      <c r="E465" s="10"/>
      <c r="F465" s="10"/>
      <c r="G465" s="10"/>
      <c r="H465" s="10"/>
    </row>
    <row r="466" spans="2:8" x14ac:dyDescent="0.35">
      <c r="B466" s="10"/>
      <c r="C466" s="10"/>
      <c r="D466" s="10"/>
      <c r="E466" s="10"/>
      <c r="F466" s="10"/>
      <c r="G466" s="10"/>
      <c r="H466" s="10"/>
    </row>
    <row r="467" spans="2:8" x14ac:dyDescent="0.35">
      <c r="B467" s="10"/>
      <c r="C467" s="10"/>
      <c r="D467" s="10"/>
      <c r="E467" s="10"/>
      <c r="F467" s="10"/>
      <c r="G467" s="10"/>
      <c r="H467" s="10"/>
    </row>
    <row r="468" spans="2:8" x14ac:dyDescent="0.35">
      <c r="B468" s="10"/>
      <c r="C468" s="10"/>
      <c r="D468" s="10"/>
      <c r="E468" s="10"/>
      <c r="F468" s="10"/>
      <c r="G468" s="10"/>
      <c r="H468" s="10"/>
    </row>
    <row r="469" spans="2:8" x14ac:dyDescent="0.35">
      <c r="B469" s="10"/>
      <c r="C469" s="10"/>
      <c r="D469" s="10"/>
      <c r="E469" s="10"/>
      <c r="F469" s="10"/>
      <c r="G469" s="10"/>
      <c r="H469" s="10"/>
    </row>
    <row r="470" spans="2:8" x14ac:dyDescent="0.35">
      <c r="B470" s="10"/>
      <c r="C470" s="10"/>
      <c r="D470" s="10"/>
      <c r="E470" s="10"/>
      <c r="F470" s="10"/>
      <c r="G470" s="10"/>
      <c r="H470" s="10"/>
    </row>
    <row r="471" spans="2:8" x14ac:dyDescent="0.35">
      <c r="B471" s="10"/>
      <c r="C471" s="10"/>
      <c r="D471" s="10"/>
      <c r="E471" s="10"/>
      <c r="F471" s="10"/>
      <c r="G471" s="10"/>
      <c r="H471" s="10"/>
    </row>
    <row r="472" spans="2:8" x14ac:dyDescent="0.35">
      <c r="B472" s="10"/>
      <c r="C472" s="10"/>
      <c r="D472" s="10"/>
      <c r="E472" s="10"/>
      <c r="F472" s="10"/>
      <c r="G472" s="10"/>
      <c r="H472" s="10"/>
    </row>
    <row r="473" spans="2:8" x14ac:dyDescent="0.35">
      <c r="B473" s="10"/>
      <c r="C473" s="10"/>
      <c r="D473" s="10"/>
      <c r="E473" s="10"/>
      <c r="F473" s="10"/>
      <c r="G473" s="10"/>
      <c r="H473" s="10"/>
    </row>
    <row r="474" spans="2:8" x14ac:dyDescent="0.35">
      <c r="B474" s="10"/>
      <c r="C474" s="10"/>
      <c r="D474" s="10"/>
      <c r="E474" s="10"/>
      <c r="F474" s="10"/>
      <c r="G474" s="10"/>
      <c r="H474" s="10"/>
    </row>
    <row r="475" spans="2:8" x14ac:dyDescent="0.35">
      <c r="B475" s="10"/>
      <c r="C475" s="10"/>
      <c r="D475" s="10"/>
      <c r="E475" s="10"/>
      <c r="F475" s="10"/>
      <c r="G475" s="10"/>
      <c r="H475" s="10"/>
    </row>
    <row r="476" spans="2:8" x14ac:dyDescent="0.35">
      <c r="B476" s="10"/>
      <c r="C476" s="10"/>
      <c r="D476" s="10"/>
      <c r="E476" s="10"/>
      <c r="F476" s="10"/>
      <c r="G476" s="10"/>
      <c r="H476" s="10"/>
    </row>
    <row r="477" spans="2:8" x14ac:dyDescent="0.35">
      <c r="B477" s="10"/>
      <c r="C477" s="10"/>
      <c r="D477" s="10"/>
      <c r="E477" s="10"/>
      <c r="F477" s="10"/>
      <c r="G477" s="10"/>
      <c r="H477" s="10"/>
    </row>
    <row r="478" spans="2:8" x14ac:dyDescent="0.35">
      <c r="B478" s="10"/>
      <c r="C478" s="10"/>
      <c r="D478" s="10"/>
      <c r="E478" s="10"/>
      <c r="F478" s="10"/>
      <c r="G478" s="10"/>
      <c r="H478" s="10"/>
    </row>
    <row r="479" spans="2:8" x14ac:dyDescent="0.35">
      <c r="B479" s="10"/>
      <c r="C479" s="10"/>
      <c r="D479" s="10"/>
      <c r="E479" s="10"/>
      <c r="F479" s="10"/>
      <c r="G479" s="10"/>
      <c r="H479" s="10"/>
    </row>
    <row r="480" spans="2:8" x14ac:dyDescent="0.35">
      <c r="B480" s="10"/>
      <c r="C480" s="10"/>
      <c r="D480" s="10"/>
      <c r="E480" s="10"/>
      <c r="F480" s="10"/>
      <c r="G480" s="10"/>
      <c r="H480" s="10"/>
    </row>
    <row r="481" spans="2:8" x14ac:dyDescent="0.35">
      <c r="B481" s="10"/>
      <c r="C481" s="10"/>
      <c r="D481" s="10"/>
      <c r="E481" s="10"/>
      <c r="F481" s="10"/>
      <c r="G481" s="10"/>
      <c r="H481" s="10"/>
    </row>
    <row r="482" spans="2:8" x14ac:dyDescent="0.35">
      <c r="B482" s="10"/>
      <c r="C482" s="10"/>
      <c r="D482" s="10"/>
      <c r="E482" s="10"/>
      <c r="F482" s="10"/>
      <c r="G482" s="10"/>
      <c r="H482" s="10"/>
    </row>
    <row r="483" spans="2:8" x14ac:dyDescent="0.35">
      <c r="B483" s="10"/>
      <c r="C483" s="10"/>
      <c r="D483" s="10"/>
      <c r="E483" s="10"/>
      <c r="F483" s="10"/>
      <c r="G483" s="10"/>
      <c r="H483" s="10"/>
    </row>
    <row r="484" spans="2:8" x14ac:dyDescent="0.35">
      <c r="B484" s="10"/>
      <c r="C484" s="10"/>
      <c r="D484" s="10"/>
      <c r="E484" s="10"/>
      <c r="F484" s="10"/>
      <c r="G484" s="10"/>
      <c r="H484" s="10"/>
    </row>
    <row r="485" spans="2:8" x14ac:dyDescent="0.35">
      <c r="B485" s="10"/>
      <c r="C485" s="10"/>
      <c r="D485" s="10"/>
      <c r="E485" s="10"/>
      <c r="F485" s="10"/>
      <c r="G485" s="10"/>
      <c r="H485" s="10"/>
    </row>
    <row r="486" spans="2:8" x14ac:dyDescent="0.35">
      <c r="B486" s="10"/>
      <c r="C486" s="10"/>
      <c r="D486" s="10"/>
      <c r="E486" s="10"/>
      <c r="F486" s="10"/>
      <c r="G486" s="10"/>
      <c r="H486" s="10"/>
    </row>
    <row r="487" spans="2:8" x14ac:dyDescent="0.35">
      <c r="B487" s="10"/>
      <c r="C487" s="10"/>
      <c r="D487" s="10"/>
      <c r="E487" s="10"/>
      <c r="F487" s="10"/>
      <c r="G487" s="10"/>
      <c r="H487" s="10"/>
    </row>
    <row r="488" spans="2:8" x14ac:dyDescent="0.35">
      <c r="B488" s="10"/>
      <c r="C488" s="10"/>
      <c r="D488" s="10"/>
      <c r="E488" s="10"/>
      <c r="F488" s="10"/>
      <c r="G488" s="10"/>
      <c r="H488" s="10"/>
    </row>
    <row r="489" spans="2:8" x14ac:dyDescent="0.35">
      <c r="B489" s="10"/>
      <c r="C489" s="10"/>
      <c r="D489" s="10"/>
      <c r="E489" s="10"/>
      <c r="F489" s="10"/>
      <c r="G489" s="10"/>
      <c r="H489" s="10"/>
    </row>
    <row r="490" spans="2:8" x14ac:dyDescent="0.35">
      <c r="B490" s="10"/>
      <c r="C490" s="10"/>
      <c r="D490" s="10"/>
      <c r="E490" s="10"/>
      <c r="F490" s="10"/>
      <c r="G490" s="10"/>
      <c r="H490" s="10"/>
    </row>
    <row r="491" spans="2:8" x14ac:dyDescent="0.35">
      <c r="B491" s="10"/>
      <c r="C491" s="10"/>
      <c r="D491" s="10"/>
      <c r="E491" s="10"/>
      <c r="F491" s="10"/>
      <c r="G491" s="10"/>
      <c r="H491" s="10"/>
    </row>
    <row r="492" spans="2:8" x14ac:dyDescent="0.35">
      <c r="B492" s="10"/>
      <c r="C492" s="10"/>
      <c r="D492" s="10"/>
      <c r="E492" s="10"/>
      <c r="F492" s="10"/>
      <c r="G492" s="10"/>
      <c r="H492" s="10"/>
    </row>
    <row r="493" spans="2:8" x14ac:dyDescent="0.35">
      <c r="B493" s="10"/>
      <c r="C493" s="10"/>
      <c r="D493" s="10"/>
      <c r="E493" s="10"/>
      <c r="F493" s="10"/>
      <c r="G493" s="10"/>
      <c r="H493" s="10"/>
    </row>
    <row r="494" spans="2:8" x14ac:dyDescent="0.35">
      <c r="B494" s="10"/>
      <c r="C494" s="10"/>
      <c r="D494" s="10"/>
      <c r="E494" s="10"/>
      <c r="F494" s="10"/>
      <c r="G494" s="10"/>
      <c r="H494" s="10"/>
    </row>
    <row r="495" spans="2:8" x14ac:dyDescent="0.35">
      <c r="B495" s="10"/>
      <c r="C495" s="10"/>
      <c r="D495" s="10"/>
      <c r="E495" s="10"/>
      <c r="F495" s="10"/>
      <c r="G495" s="10"/>
      <c r="H495" s="10"/>
    </row>
    <row r="496" spans="2:8" x14ac:dyDescent="0.35">
      <c r="B496" s="10"/>
      <c r="C496" s="10"/>
      <c r="D496" s="10"/>
      <c r="E496" s="10"/>
      <c r="F496" s="10"/>
      <c r="G496" s="10"/>
      <c r="H496" s="10"/>
    </row>
    <row r="497" spans="2:8" x14ac:dyDescent="0.35">
      <c r="B497" s="10"/>
      <c r="C497" s="10"/>
      <c r="D497" s="10"/>
      <c r="E497" s="10"/>
      <c r="F497" s="10"/>
      <c r="G497" s="10"/>
      <c r="H497" s="10"/>
    </row>
    <row r="498" spans="2:8" x14ac:dyDescent="0.35">
      <c r="B498" s="10"/>
      <c r="C498" s="10"/>
      <c r="D498" s="10"/>
      <c r="E498" s="10"/>
      <c r="F498" s="10"/>
      <c r="G498" s="10"/>
      <c r="H498" s="10"/>
    </row>
    <row r="499" spans="2:8" x14ac:dyDescent="0.35">
      <c r="B499" s="10"/>
      <c r="C499" s="10"/>
      <c r="D499" s="10"/>
      <c r="E499" s="10"/>
      <c r="F499" s="10"/>
      <c r="G499" s="10"/>
      <c r="H499" s="10"/>
    </row>
    <row r="500" spans="2:8" x14ac:dyDescent="0.35">
      <c r="B500" s="10"/>
      <c r="C500" s="10"/>
      <c r="D500" s="10"/>
      <c r="E500" s="10"/>
      <c r="F500" s="10"/>
      <c r="G500" s="10"/>
      <c r="H500" s="10"/>
    </row>
    <row r="501" spans="2:8" x14ac:dyDescent="0.35">
      <c r="B501" s="10"/>
      <c r="C501" s="10"/>
      <c r="D501" s="10"/>
      <c r="E501" s="10"/>
      <c r="F501" s="10"/>
      <c r="G501" s="10"/>
      <c r="H501" s="10"/>
    </row>
    <row r="502" spans="2:8" x14ac:dyDescent="0.35">
      <c r="B502" s="10"/>
      <c r="C502" s="10"/>
      <c r="D502" s="10"/>
      <c r="E502" s="10"/>
      <c r="F502" s="10"/>
      <c r="G502" s="10"/>
      <c r="H502" s="10"/>
    </row>
    <row r="503" spans="2:8" x14ac:dyDescent="0.35">
      <c r="B503" s="10"/>
      <c r="C503" s="10"/>
      <c r="D503" s="10"/>
      <c r="E503" s="10"/>
      <c r="F503" s="10"/>
      <c r="G503" s="10"/>
      <c r="H503" s="10"/>
    </row>
    <row r="504" spans="2:8" x14ac:dyDescent="0.35">
      <c r="B504" s="10"/>
      <c r="C504" s="10"/>
      <c r="D504" s="10"/>
      <c r="E504" s="10"/>
      <c r="F504" s="10"/>
      <c r="G504" s="10"/>
      <c r="H504" s="10"/>
    </row>
    <row r="505" spans="2:8" x14ac:dyDescent="0.35">
      <c r="B505" s="10"/>
      <c r="C505" s="10"/>
      <c r="D505" s="10"/>
      <c r="E505" s="10"/>
      <c r="F505" s="10"/>
      <c r="G505" s="10"/>
      <c r="H505" s="10"/>
    </row>
    <row r="506" spans="2:8" x14ac:dyDescent="0.35">
      <c r="B506" s="10"/>
      <c r="C506" s="10"/>
      <c r="D506" s="10"/>
      <c r="E506" s="10"/>
      <c r="F506" s="10"/>
      <c r="G506" s="10"/>
      <c r="H506" s="10"/>
    </row>
    <row r="507" spans="2:8" x14ac:dyDescent="0.35">
      <c r="B507" s="10"/>
      <c r="C507" s="10"/>
      <c r="D507" s="10"/>
      <c r="E507" s="10"/>
      <c r="F507" s="10"/>
      <c r="G507" s="10"/>
      <c r="H507" s="10"/>
    </row>
    <row r="508" spans="2:8" x14ac:dyDescent="0.35">
      <c r="B508" s="10"/>
      <c r="C508" s="10"/>
      <c r="D508" s="10"/>
      <c r="E508" s="10"/>
      <c r="F508" s="10"/>
      <c r="G508" s="10"/>
      <c r="H508" s="10"/>
    </row>
    <row r="509" spans="2:8" x14ac:dyDescent="0.35">
      <c r="B509" s="10"/>
      <c r="C509" s="10"/>
      <c r="D509" s="10"/>
      <c r="E509" s="10"/>
      <c r="F509" s="10"/>
      <c r="G509" s="10"/>
      <c r="H509" s="10"/>
    </row>
    <row r="510" spans="2:8" x14ac:dyDescent="0.35">
      <c r="B510" s="10"/>
      <c r="C510" s="10"/>
      <c r="D510" s="10"/>
      <c r="E510" s="10"/>
      <c r="F510" s="10"/>
      <c r="G510" s="10"/>
      <c r="H510" s="10"/>
    </row>
    <row r="511" spans="2:8" x14ac:dyDescent="0.35">
      <c r="B511" s="10"/>
      <c r="C511" s="10"/>
      <c r="D511" s="10"/>
      <c r="E511" s="10"/>
      <c r="F511" s="10"/>
      <c r="G511" s="10"/>
      <c r="H511" s="10"/>
    </row>
    <row r="512" spans="2:8" x14ac:dyDescent="0.35">
      <c r="B512" s="10"/>
      <c r="C512" s="10"/>
      <c r="D512" s="10"/>
      <c r="E512" s="10"/>
      <c r="F512" s="10"/>
      <c r="G512" s="10"/>
      <c r="H512" s="10"/>
    </row>
    <row r="513" spans="2:8" x14ac:dyDescent="0.35">
      <c r="B513" s="10"/>
      <c r="C513" s="10"/>
      <c r="D513" s="10"/>
      <c r="E513" s="10"/>
      <c r="F513" s="10"/>
      <c r="G513" s="10"/>
      <c r="H513" s="10"/>
    </row>
    <row r="514" spans="2:8" x14ac:dyDescent="0.35">
      <c r="B514" s="10"/>
      <c r="C514" s="10"/>
      <c r="D514" s="10"/>
      <c r="E514" s="10"/>
      <c r="F514" s="10"/>
      <c r="G514" s="10"/>
      <c r="H514" s="10"/>
    </row>
    <row r="515" spans="2:8" x14ac:dyDescent="0.35">
      <c r="B515" s="10"/>
      <c r="C515" s="10"/>
      <c r="D515" s="10"/>
      <c r="E515" s="10"/>
      <c r="F515" s="10"/>
      <c r="G515" s="10"/>
      <c r="H515" s="10"/>
    </row>
    <row r="516" spans="2:8" x14ac:dyDescent="0.35">
      <c r="B516" s="10"/>
      <c r="C516" s="10"/>
      <c r="D516" s="10"/>
      <c r="E516" s="10"/>
      <c r="F516" s="10"/>
      <c r="G516" s="10"/>
      <c r="H516" s="10"/>
    </row>
    <row r="517" spans="2:8" x14ac:dyDescent="0.35">
      <c r="B517" s="10"/>
      <c r="C517" s="10"/>
      <c r="D517" s="10"/>
      <c r="E517" s="10"/>
      <c r="F517" s="10"/>
      <c r="G517" s="10"/>
      <c r="H517" s="10"/>
    </row>
    <row r="518" spans="2:8" x14ac:dyDescent="0.35">
      <c r="B518" s="10"/>
      <c r="C518" s="10"/>
      <c r="D518" s="10"/>
      <c r="E518" s="10"/>
      <c r="F518" s="10"/>
      <c r="G518" s="10"/>
      <c r="H518" s="10"/>
    </row>
    <row r="519" spans="2:8" x14ac:dyDescent="0.35">
      <c r="B519" s="10"/>
      <c r="C519" s="10"/>
      <c r="D519" s="10"/>
      <c r="E519" s="10"/>
      <c r="F519" s="10"/>
      <c r="G519" s="10"/>
      <c r="H519" s="10"/>
    </row>
    <row r="520" spans="2:8" x14ac:dyDescent="0.35">
      <c r="B520" s="10"/>
      <c r="C520" s="10"/>
      <c r="D520" s="10"/>
      <c r="E520" s="10"/>
      <c r="F520" s="10"/>
      <c r="G520" s="10"/>
      <c r="H520" s="10"/>
    </row>
    <row r="521" spans="2:8" x14ac:dyDescent="0.35">
      <c r="B521" s="10"/>
      <c r="C521" s="10"/>
      <c r="D521" s="10"/>
      <c r="E521" s="10"/>
      <c r="F521" s="10"/>
      <c r="G521" s="10"/>
      <c r="H521" s="10"/>
    </row>
    <row r="522" spans="2:8" x14ac:dyDescent="0.35">
      <c r="B522" s="10"/>
      <c r="C522" s="10"/>
      <c r="D522" s="10"/>
      <c r="E522" s="10"/>
      <c r="F522" s="10"/>
      <c r="G522" s="10"/>
      <c r="H522" s="10"/>
    </row>
    <row r="523" spans="2:8" x14ac:dyDescent="0.35">
      <c r="B523" s="10"/>
      <c r="C523" s="10"/>
      <c r="D523" s="10"/>
      <c r="E523" s="10"/>
      <c r="F523" s="10"/>
      <c r="G523" s="10"/>
      <c r="H523" s="10"/>
    </row>
    <row r="524" spans="2:8" x14ac:dyDescent="0.35">
      <c r="B524" s="10"/>
      <c r="C524" s="10"/>
      <c r="D524" s="10"/>
      <c r="E524" s="10"/>
      <c r="F524" s="10"/>
      <c r="G524" s="10"/>
      <c r="H524" s="1"/>
    </row>
    <row r="525" spans="2:8" x14ac:dyDescent="0.35">
      <c r="B525" s="1"/>
      <c r="C525" s="1"/>
      <c r="D525" s="1"/>
      <c r="E525" s="1"/>
      <c r="F525" s="1"/>
      <c r="G525" s="1"/>
      <c r="H525" s="1"/>
    </row>
    <row r="526" spans="2:8" x14ac:dyDescent="0.35">
      <c r="B526" s="1"/>
      <c r="C526" s="1"/>
      <c r="D526" s="1"/>
      <c r="E526" s="1"/>
      <c r="F526" s="1"/>
      <c r="G526" s="1"/>
      <c r="H526" s="1"/>
    </row>
    <row r="527" spans="2:8" x14ac:dyDescent="0.35">
      <c r="B527" s="1"/>
      <c r="C527" s="1"/>
      <c r="D527" s="1"/>
      <c r="E527" s="1"/>
      <c r="F527" s="1"/>
      <c r="G527" s="1"/>
      <c r="H527" s="1"/>
    </row>
    <row r="528" spans="2:8" x14ac:dyDescent="0.35">
      <c r="B528" s="1"/>
      <c r="C528" s="1"/>
      <c r="D528" s="1"/>
      <c r="E528" s="1"/>
      <c r="F528" s="1"/>
      <c r="G528" s="1"/>
      <c r="H528" s="1"/>
    </row>
    <row r="529" spans="2:8" x14ac:dyDescent="0.35">
      <c r="B529" s="1"/>
      <c r="C529" s="1"/>
      <c r="D529" s="1"/>
      <c r="E529" s="1"/>
      <c r="F529" s="1"/>
      <c r="G529" s="1"/>
      <c r="H529" s="1"/>
    </row>
    <row r="530" spans="2:8" x14ac:dyDescent="0.35">
      <c r="B530" s="1"/>
      <c r="C530" s="1"/>
      <c r="D530" s="1"/>
      <c r="E530" s="1"/>
      <c r="F530" s="1"/>
      <c r="G530" s="1"/>
      <c r="H530" s="1"/>
    </row>
    <row r="531" spans="2:8" x14ac:dyDescent="0.35">
      <c r="B531" s="1"/>
      <c r="C531" s="1"/>
      <c r="D531" s="1"/>
      <c r="E531" s="1"/>
      <c r="F531" s="1"/>
      <c r="G531" s="1"/>
      <c r="H531" s="1"/>
    </row>
    <row r="532" spans="2:8" x14ac:dyDescent="0.35">
      <c r="B532" s="1"/>
      <c r="C532" s="1"/>
      <c r="D532" s="1"/>
      <c r="E532" s="1"/>
      <c r="F532" s="1"/>
      <c r="G532" s="1"/>
      <c r="H532" s="1"/>
    </row>
    <row r="533" spans="2:8" x14ac:dyDescent="0.35">
      <c r="B533" s="1"/>
      <c r="C533" s="1"/>
      <c r="D533" s="1"/>
      <c r="E533" s="1"/>
      <c r="F533" s="1"/>
      <c r="G533" s="1"/>
      <c r="H533" s="1"/>
    </row>
    <row r="534" spans="2:8" x14ac:dyDescent="0.35">
      <c r="B534" s="1"/>
      <c r="C534" s="1"/>
      <c r="D534" s="1"/>
      <c r="E534" s="1"/>
      <c r="F534" s="1"/>
      <c r="G534" s="1"/>
      <c r="H534" s="1"/>
    </row>
    <row r="535" spans="2:8" x14ac:dyDescent="0.35">
      <c r="B535" s="1"/>
      <c r="C535" s="1"/>
      <c r="D535" s="1"/>
      <c r="E535" s="1"/>
      <c r="F535" s="1"/>
      <c r="G535" s="1"/>
      <c r="H535" s="1"/>
    </row>
    <row r="536" spans="2:8" x14ac:dyDescent="0.35">
      <c r="B536" s="1"/>
      <c r="C536" s="1"/>
      <c r="D536" s="1"/>
      <c r="E536" s="1"/>
      <c r="F536" s="1"/>
      <c r="G536" s="1"/>
      <c r="H536" s="1"/>
    </row>
    <row r="537" spans="2:8" x14ac:dyDescent="0.35">
      <c r="B537" s="1"/>
      <c r="C537" s="1"/>
      <c r="D537" s="1"/>
      <c r="E537" s="1"/>
      <c r="F537" s="1"/>
      <c r="G537" s="1"/>
      <c r="H537" s="1"/>
    </row>
    <row r="538" spans="2:8" x14ac:dyDescent="0.35">
      <c r="B538" s="1"/>
      <c r="C538" s="1"/>
      <c r="D538" s="1"/>
      <c r="E538" s="1"/>
      <c r="F538" s="1"/>
      <c r="G538" s="1"/>
      <c r="H538" s="1"/>
    </row>
    <row r="539" spans="2:8" x14ac:dyDescent="0.35">
      <c r="B539" s="1"/>
      <c r="C539" s="1"/>
      <c r="D539" s="1"/>
      <c r="E539" s="1"/>
      <c r="F539" s="1"/>
      <c r="G539" s="1"/>
      <c r="H539" s="1"/>
    </row>
    <row r="540" spans="2:8" x14ac:dyDescent="0.35">
      <c r="B540" s="1"/>
      <c r="C540" s="1"/>
      <c r="D540" s="1"/>
      <c r="E540" s="1"/>
      <c r="F540" s="1"/>
      <c r="G540" s="1"/>
      <c r="H540" s="1"/>
    </row>
    <row r="541" spans="2:8" x14ac:dyDescent="0.35">
      <c r="B541" s="1"/>
      <c r="C541" s="1"/>
      <c r="D541" s="1"/>
      <c r="E541" s="1"/>
      <c r="F541" s="1"/>
      <c r="G541" s="1"/>
      <c r="H541" s="1"/>
    </row>
    <row r="542" spans="2:8" x14ac:dyDescent="0.35">
      <c r="B542" s="1"/>
      <c r="C542" s="1"/>
      <c r="D542" s="1"/>
      <c r="E542" s="1"/>
      <c r="F542" s="1"/>
      <c r="G542" s="1"/>
      <c r="H542" s="1"/>
    </row>
    <row r="543" spans="2:8" x14ac:dyDescent="0.35">
      <c r="B543" s="1"/>
      <c r="C543" s="1"/>
      <c r="D543" s="1"/>
      <c r="E543" s="1"/>
      <c r="F543" s="1"/>
      <c r="G543" s="1"/>
      <c r="H543" s="1"/>
    </row>
    <row r="544" spans="2:8" x14ac:dyDescent="0.35">
      <c r="B544" s="1"/>
      <c r="C544" s="1"/>
      <c r="D544" s="1"/>
      <c r="E544" s="1"/>
      <c r="F544" s="1"/>
      <c r="G544" s="1"/>
      <c r="H544" s="1"/>
    </row>
    <row r="545" spans="2:8" x14ac:dyDescent="0.35">
      <c r="B545" s="1"/>
      <c r="C545" s="1"/>
      <c r="D545" s="1"/>
      <c r="E545" s="1"/>
      <c r="F545" s="1"/>
      <c r="G545" s="1"/>
      <c r="H545" s="1"/>
    </row>
    <row r="546" spans="2:8" x14ac:dyDescent="0.35">
      <c r="B546" s="1"/>
      <c r="C546" s="1"/>
      <c r="D546" s="1"/>
      <c r="E546" s="1"/>
      <c r="F546" s="1"/>
      <c r="G546" s="1"/>
      <c r="H546" s="1"/>
    </row>
    <row r="547" spans="2:8" x14ac:dyDescent="0.35">
      <c r="B547" s="1"/>
      <c r="C547" s="1"/>
      <c r="D547" s="1"/>
      <c r="E547" s="1"/>
      <c r="F547" s="1"/>
      <c r="G547" s="1"/>
      <c r="H547" s="1"/>
    </row>
    <row r="548" spans="2:8" x14ac:dyDescent="0.35">
      <c r="B548" s="1"/>
      <c r="C548" s="1"/>
      <c r="D548" s="1"/>
      <c r="E548" s="1"/>
      <c r="F548" s="1"/>
      <c r="G548" s="1"/>
      <c r="H548" s="1"/>
    </row>
    <row r="549" spans="2:8" x14ac:dyDescent="0.35">
      <c r="B549" s="1"/>
      <c r="C549" s="1"/>
      <c r="D549" s="1"/>
      <c r="E549" s="1"/>
      <c r="F549" s="1"/>
      <c r="G549" s="1"/>
      <c r="H549" s="1"/>
    </row>
    <row r="550" spans="2:8" x14ac:dyDescent="0.35">
      <c r="B550" s="1"/>
      <c r="C550" s="1"/>
      <c r="D550" s="1"/>
      <c r="E550" s="1"/>
      <c r="F550" s="1"/>
      <c r="G550" s="1"/>
      <c r="H550" s="1"/>
    </row>
    <row r="551" spans="2:8" x14ac:dyDescent="0.35">
      <c r="B551" s="1"/>
      <c r="C551" s="1"/>
      <c r="D551" s="1"/>
      <c r="E551" s="1"/>
      <c r="F551" s="1"/>
      <c r="G551" s="1"/>
      <c r="H551" s="1"/>
    </row>
    <row r="552" spans="2:8" x14ac:dyDescent="0.35">
      <c r="B552" s="1"/>
      <c r="C552" s="1"/>
      <c r="D552" s="1"/>
      <c r="E552" s="1"/>
      <c r="F552" s="1"/>
      <c r="G552" s="1"/>
      <c r="H552" s="1"/>
    </row>
    <row r="553" spans="2:8" x14ac:dyDescent="0.35">
      <c r="B553" s="1"/>
      <c r="C553" s="1"/>
      <c r="D553" s="1"/>
      <c r="E553" s="1"/>
      <c r="F553" s="1"/>
      <c r="G553" s="1"/>
      <c r="H553" s="1"/>
    </row>
    <row r="554" spans="2:8" x14ac:dyDescent="0.35">
      <c r="B554" s="1"/>
      <c r="C554" s="1"/>
      <c r="D554" s="1"/>
      <c r="E554" s="1"/>
      <c r="F554" s="1"/>
      <c r="G554" s="1"/>
      <c r="H554" s="1"/>
    </row>
    <row r="555" spans="2:8" x14ac:dyDescent="0.35">
      <c r="B555" s="1"/>
      <c r="C555" s="1"/>
      <c r="D555" s="1"/>
      <c r="E555" s="1"/>
      <c r="F555" s="1"/>
      <c r="G555" s="1"/>
      <c r="H555" s="1"/>
    </row>
    <row r="556" spans="2:8" x14ac:dyDescent="0.35">
      <c r="B556" s="1"/>
      <c r="C556" s="1"/>
      <c r="D556" s="1"/>
      <c r="E556" s="1"/>
      <c r="F556" s="1"/>
      <c r="G556" s="1"/>
      <c r="H556" s="1"/>
    </row>
    <row r="557" spans="2:8" x14ac:dyDescent="0.35">
      <c r="B557" s="1"/>
      <c r="C557" s="1"/>
      <c r="D557" s="1"/>
      <c r="E557" s="1"/>
      <c r="F557" s="1"/>
      <c r="G557" s="1"/>
      <c r="H557" s="1"/>
    </row>
    <row r="558" spans="2:8" x14ac:dyDescent="0.35">
      <c r="B558" s="1"/>
      <c r="C558" s="1"/>
      <c r="D558" s="1"/>
      <c r="E558" s="1"/>
      <c r="F558" s="1"/>
      <c r="G558" s="1"/>
      <c r="H558" s="1"/>
    </row>
    <row r="559" spans="2:8" x14ac:dyDescent="0.35">
      <c r="B559" s="1"/>
      <c r="C559" s="1"/>
      <c r="D559" s="1"/>
      <c r="E559" s="1"/>
      <c r="F559" s="1"/>
      <c r="G559" s="1"/>
      <c r="H559" s="1"/>
    </row>
    <row r="560" spans="2:8" x14ac:dyDescent="0.35">
      <c r="B560" s="1"/>
      <c r="C560" s="1"/>
      <c r="D560" s="1"/>
      <c r="E560" s="1"/>
      <c r="F560" s="1"/>
      <c r="G560" s="1"/>
      <c r="H560" s="1"/>
    </row>
    <row r="561" spans="2:8" x14ac:dyDescent="0.35">
      <c r="B561" s="1"/>
      <c r="C561" s="1"/>
      <c r="D561" s="1"/>
      <c r="E561" s="1"/>
      <c r="F561" s="1"/>
      <c r="G561" s="1"/>
      <c r="H561" s="1"/>
    </row>
    <row r="562" spans="2:8" x14ac:dyDescent="0.35">
      <c r="B562" s="1"/>
      <c r="C562" s="1"/>
      <c r="D562" s="1"/>
      <c r="E562" s="1"/>
      <c r="F562" s="1"/>
      <c r="G562" s="1"/>
      <c r="H562" s="1"/>
    </row>
    <row r="563" spans="2:8" x14ac:dyDescent="0.35">
      <c r="B563" s="1"/>
      <c r="C563" s="1"/>
      <c r="D563" s="1"/>
      <c r="E563" s="1"/>
      <c r="F563" s="1"/>
      <c r="G563" s="1"/>
      <c r="H563" s="1"/>
    </row>
    <row r="564" spans="2:8" x14ac:dyDescent="0.35">
      <c r="B564" s="1"/>
      <c r="C564" s="1"/>
      <c r="D564" s="1"/>
      <c r="E564" s="1"/>
      <c r="F564" s="1"/>
      <c r="G564" s="1"/>
      <c r="H564" s="1"/>
    </row>
    <row r="565" spans="2:8" x14ac:dyDescent="0.35">
      <c r="B565" s="1"/>
      <c r="C565" s="1"/>
      <c r="D565" s="1"/>
      <c r="E565" s="1"/>
      <c r="F565" s="1"/>
      <c r="G565" s="1"/>
      <c r="H565" s="1"/>
    </row>
    <row r="566" spans="2:8" x14ac:dyDescent="0.35">
      <c r="B566" s="1"/>
      <c r="C566" s="1"/>
      <c r="D566" s="1"/>
      <c r="E566" s="1"/>
      <c r="F566" s="1"/>
      <c r="G566" s="1"/>
      <c r="H566" s="1"/>
    </row>
    <row r="567" spans="2:8" x14ac:dyDescent="0.35">
      <c r="B567" s="1"/>
      <c r="C567" s="1"/>
      <c r="D567" s="1"/>
      <c r="E567" s="1"/>
      <c r="F567" s="1"/>
      <c r="G567" s="1"/>
      <c r="H567" s="1"/>
    </row>
    <row r="568" spans="2:8" x14ac:dyDescent="0.35">
      <c r="B568" s="1"/>
      <c r="C568" s="1"/>
      <c r="D568" s="1"/>
      <c r="E568" s="1"/>
      <c r="F568" s="1"/>
      <c r="G568" s="1"/>
      <c r="H568" s="1"/>
    </row>
    <row r="569" spans="2:8" x14ac:dyDescent="0.35">
      <c r="B569" s="1"/>
      <c r="C569" s="1"/>
      <c r="D569" s="1"/>
      <c r="E569" s="1"/>
      <c r="F569" s="1"/>
      <c r="G569" s="1"/>
      <c r="H569" s="1"/>
    </row>
    <row r="570" spans="2:8" x14ac:dyDescent="0.35">
      <c r="B570" s="1"/>
      <c r="C570" s="1"/>
      <c r="D570" s="1"/>
      <c r="E570" s="1"/>
      <c r="F570" s="1"/>
      <c r="G570" s="1"/>
      <c r="H570" s="1"/>
    </row>
    <row r="571" spans="2:8" x14ac:dyDescent="0.35">
      <c r="B571" s="1"/>
      <c r="C571" s="1"/>
      <c r="D571" s="1"/>
      <c r="E571" s="1"/>
      <c r="F571" s="1"/>
      <c r="G571" s="1"/>
      <c r="H571" s="1"/>
    </row>
    <row r="572" spans="2:8" x14ac:dyDescent="0.35">
      <c r="B572" s="1"/>
      <c r="C572" s="1"/>
      <c r="D572" s="1"/>
      <c r="E572" s="1"/>
      <c r="F572" s="1"/>
      <c r="G572" s="1"/>
      <c r="H572" s="1"/>
    </row>
    <row r="573" spans="2:8" x14ac:dyDescent="0.35">
      <c r="B573" s="1"/>
      <c r="C573" s="1"/>
      <c r="D573" s="1"/>
      <c r="E573" s="1"/>
      <c r="F573" s="1"/>
      <c r="G573" s="1"/>
      <c r="H573" s="1"/>
    </row>
    <row r="574" spans="2:8" x14ac:dyDescent="0.35">
      <c r="B574" s="1"/>
      <c r="C574" s="1"/>
      <c r="D574" s="1"/>
      <c r="E574" s="1"/>
      <c r="F574" s="1"/>
      <c r="G574" s="1"/>
      <c r="H574" s="1"/>
    </row>
    <row r="575" spans="2:8" x14ac:dyDescent="0.35">
      <c r="B575" s="1"/>
      <c r="C575" s="1"/>
      <c r="D575" s="1"/>
      <c r="E575" s="1"/>
      <c r="F575" s="1"/>
      <c r="G575" s="1"/>
      <c r="H575" s="1"/>
    </row>
    <row r="576" spans="2:8" x14ac:dyDescent="0.35">
      <c r="B576" s="1"/>
      <c r="C576" s="1"/>
      <c r="D576" s="1"/>
      <c r="E576" s="1"/>
      <c r="F576" s="1"/>
      <c r="G576" s="1"/>
      <c r="H576" s="1"/>
    </row>
    <row r="577" spans="2:8" x14ac:dyDescent="0.35">
      <c r="B577" s="1"/>
      <c r="C577" s="1"/>
      <c r="D577" s="1"/>
      <c r="E577" s="1"/>
      <c r="F577" s="1"/>
      <c r="G577" s="1"/>
      <c r="H577" s="1"/>
    </row>
    <row r="578" spans="2:8" x14ac:dyDescent="0.35">
      <c r="B578" s="1"/>
      <c r="C578" s="1"/>
      <c r="D578" s="1"/>
      <c r="E578" s="1"/>
      <c r="F578" s="1"/>
      <c r="G578" s="1"/>
      <c r="H578" s="1"/>
    </row>
    <row r="579" spans="2:8" x14ac:dyDescent="0.35">
      <c r="B579" s="1"/>
      <c r="C579" s="1"/>
      <c r="D579" s="1"/>
      <c r="E579" s="1"/>
      <c r="F579" s="1"/>
      <c r="G579" s="1"/>
      <c r="H579" s="1"/>
    </row>
    <row r="580" spans="2:8" x14ac:dyDescent="0.35">
      <c r="B580" s="1"/>
      <c r="C580" s="1"/>
      <c r="D580" s="1"/>
      <c r="E580" s="1"/>
      <c r="F580" s="1"/>
      <c r="G580" s="1"/>
      <c r="H580" s="1"/>
    </row>
    <row r="581" spans="2:8" x14ac:dyDescent="0.35">
      <c r="B581" s="1"/>
      <c r="C581" s="1"/>
      <c r="D581" s="1"/>
      <c r="E581" s="1"/>
      <c r="F581" s="1"/>
      <c r="G581" s="1"/>
      <c r="H581" s="1"/>
    </row>
    <row r="582" spans="2:8" x14ac:dyDescent="0.35">
      <c r="B582" s="1"/>
      <c r="C582" s="1"/>
      <c r="D582" s="1"/>
      <c r="E582" s="1"/>
      <c r="F582" s="1"/>
      <c r="G582" s="1"/>
      <c r="H582" s="1"/>
    </row>
    <row r="583" spans="2:8" x14ac:dyDescent="0.35">
      <c r="B583" s="1"/>
      <c r="C583" s="1"/>
      <c r="D583" s="1"/>
      <c r="E583" s="1"/>
      <c r="F583" s="1"/>
      <c r="G583" s="1"/>
      <c r="H583" s="1"/>
    </row>
    <row r="584" spans="2:8" x14ac:dyDescent="0.35">
      <c r="B584" s="1"/>
      <c r="C584" s="1"/>
      <c r="D584" s="1"/>
      <c r="E584" s="1"/>
      <c r="F584" s="1"/>
      <c r="G584" s="1"/>
      <c r="H584" s="1"/>
    </row>
    <row r="585" spans="2:8" x14ac:dyDescent="0.35">
      <c r="B585" s="1"/>
      <c r="C585" s="1"/>
      <c r="D585" s="1"/>
      <c r="E585" s="1"/>
      <c r="F585" s="1"/>
      <c r="G585" s="1"/>
      <c r="H585" s="1"/>
    </row>
    <row r="586" spans="2:8" x14ac:dyDescent="0.35">
      <c r="B586" s="1"/>
      <c r="C586" s="1"/>
      <c r="D586" s="1"/>
      <c r="E586" s="1"/>
      <c r="F586" s="1"/>
      <c r="G586" s="1"/>
      <c r="H586" s="1"/>
    </row>
    <row r="587" spans="2:8" x14ac:dyDescent="0.35">
      <c r="B587" s="1"/>
      <c r="C587" s="1"/>
      <c r="D587" s="1"/>
      <c r="E587" s="1"/>
      <c r="F587" s="1"/>
      <c r="G587" s="1"/>
      <c r="H587" s="1"/>
    </row>
    <row r="588" spans="2:8" x14ac:dyDescent="0.35">
      <c r="B588" s="1"/>
      <c r="C588" s="1"/>
      <c r="D588" s="1"/>
      <c r="E588" s="1"/>
      <c r="F588" s="1"/>
      <c r="G588" s="1"/>
      <c r="H588" s="1"/>
    </row>
    <row r="589" spans="2:8" x14ac:dyDescent="0.35">
      <c r="B589" s="1"/>
      <c r="C589" s="1"/>
      <c r="D589" s="1"/>
      <c r="E589" s="1"/>
      <c r="F589" s="1"/>
      <c r="G589" s="1"/>
      <c r="H589" s="1"/>
    </row>
    <row r="590" spans="2:8" x14ac:dyDescent="0.35">
      <c r="B590" s="1"/>
      <c r="C590" s="1"/>
      <c r="D590" s="1"/>
      <c r="E590" s="1"/>
      <c r="F590" s="1"/>
      <c r="G590" s="1"/>
      <c r="H590" s="1"/>
    </row>
    <row r="591" spans="2:8" x14ac:dyDescent="0.35">
      <c r="B591" s="1"/>
      <c r="C591" s="1"/>
      <c r="D591" s="1"/>
      <c r="E591" s="1"/>
      <c r="F591" s="1"/>
      <c r="G591" s="1"/>
      <c r="H591" s="1"/>
    </row>
    <row r="592" spans="2:8" x14ac:dyDescent="0.35">
      <c r="B592" s="1"/>
      <c r="C592" s="1"/>
      <c r="D592" s="1"/>
      <c r="E592" s="1"/>
      <c r="F592" s="1"/>
      <c r="G592" s="1"/>
      <c r="H592" s="1"/>
    </row>
    <row r="593" spans="2:8" x14ac:dyDescent="0.35">
      <c r="B593" s="1"/>
      <c r="C593" s="1"/>
      <c r="D593" s="1"/>
      <c r="E593" s="1"/>
      <c r="F593" s="1"/>
      <c r="G593" s="1"/>
      <c r="H593" s="1"/>
    </row>
    <row r="594" spans="2:8" x14ac:dyDescent="0.35">
      <c r="B594" s="1"/>
      <c r="C594" s="1"/>
      <c r="D594" s="1"/>
      <c r="E594" s="1"/>
      <c r="F594" s="1"/>
      <c r="G594" s="1"/>
      <c r="H594" s="1"/>
    </row>
    <row r="595" spans="2:8" x14ac:dyDescent="0.35">
      <c r="B595" s="1"/>
      <c r="C595" s="1"/>
      <c r="D595" s="1"/>
      <c r="E595" s="1"/>
      <c r="F595" s="1"/>
      <c r="G595" s="1"/>
      <c r="H595" s="1"/>
    </row>
    <row r="596" spans="2:8" x14ac:dyDescent="0.35">
      <c r="B596" s="1"/>
      <c r="C596" s="1"/>
      <c r="D596" s="1"/>
      <c r="E596" s="1"/>
      <c r="F596" s="1"/>
      <c r="G596" s="1"/>
      <c r="H596" s="1"/>
    </row>
    <row r="597" spans="2:8" x14ac:dyDescent="0.35">
      <c r="B597" s="1"/>
      <c r="C597" s="1"/>
      <c r="D597" s="1"/>
      <c r="E597" s="1"/>
      <c r="F597" s="1"/>
      <c r="G597" s="1"/>
      <c r="H597" s="1"/>
    </row>
    <row r="598" spans="2:8" x14ac:dyDescent="0.35">
      <c r="B598" s="1"/>
      <c r="C598" s="1"/>
      <c r="D598" s="1"/>
      <c r="E598" s="1"/>
      <c r="F598" s="1"/>
      <c r="G598" s="1"/>
      <c r="H598" s="1"/>
    </row>
    <row r="599" spans="2:8" x14ac:dyDescent="0.35">
      <c r="B599" s="1"/>
      <c r="C599" s="1"/>
      <c r="D599" s="1"/>
      <c r="E599" s="1"/>
      <c r="F599" s="1"/>
      <c r="G599" s="1"/>
      <c r="H599" s="1"/>
    </row>
    <row r="600" spans="2:8" x14ac:dyDescent="0.35">
      <c r="B600" s="1"/>
      <c r="C600" s="1"/>
      <c r="D600" s="1"/>
      <c r="E600" s="1"/>
      <c r="F600" s="1"/>
      <c r="G600" s="1"/>
      <c r="H600" s="1"/>
    </row>
    <row r="601" spans="2:8" x14ac:dyDescent="0.35">
      <c r="B601" s="1"/>
      <c r="C601" s="1"/>
      <c r="D601" s="1"/>
      <c r="E601" s="1"/>
      <c r="F601" s="1"/>
      <c r="G601" s="1"/>
      <c r="H601" s="1"/>
    </row>
    <row r="602" spans="2:8" x14ac:dyDescent="0.35">
      <c r="B602" s="1"/>
      <c r="C602" s="1"/>
      <c r="D602" s="1"/>
      <c r="E602" s="1"/>
      <c r="F602" s="1"/>
      <c r="G602" s="1"/>
      <c r="H602" s="1"/>
    </row>
    <row r="603" spans="2:8" x14ac:dyDescent="0.35">
      <c r="B603" s="1"/>
      <c r="C603" s="1"/>
      <c r="D603" s="1"/>
      <c r="E603" s="1"/>
      <c r="F603" s="1"/>
      <c r="G603" s="1"/>
      <c r="H603" s="1"/>
    </row>
    <row r="604" spans="2:8" x14ac:dyDescent="0.35">
      <c r="B604" s="1"/>
      <c r="C604" s="1"/>
      <c r="D604" s="1"/>
      <c r="E604" s="1"/>
      <c r="F604" s="1"/>
      <c r="G604" s="1"/>
      <c r="H604" s="1"/>
    </row>
    <row r="605" spans="2:8" x14ac:dyDescent="0.35">
      <c r="B605" s="1"/>
      <c r="C605" s="1"/>
      <c r="D605" s="1"/>
      <c r="E605" s="1"/>
      <c r="F605" s="1"/>
      <c r="G605" s="1"/>
      <c r="H605" s="1"/>
    </row>
    <row r="606" spans="2:8" x14ac:dyDescent="0.35">
      <c r="B606" s="1"/>
      <c r="C606" s="1"/>
      <c r="D606" s="1"/>
      <c r="E606" s="1"/>
      <c r="F606" s="1"/>
      <c r="G606" s="1"/>
      <c r="H606" s="1"/>
    </row>
    <row r="607" spans="2:8" x14ac:dyDescent="0.35">
      <c r="B607" s="1"/>
      <c r="C607" s="1"/>
      <c r="D607" s="1"/>
      <c r="E607" s="1"/>
      <c r="F607" s="1"/>
      <c r="G607" s="1"/>
      <c r="H607" s="1"/>
    </row>
    <row r="608" spans="2:8" x14ac:dyDescent="0.35">
      <c r="B608" s="1"/>
      <c r="C608" s="1"/>
      <c r="D608" s="1"/>
      <c r="E608" s="1"/>
      <c r="F608" s="1"/>
      <c r="G608" s="1"/>
      <c r="H608" s="1"/>
    </row>
    <row r="609" spans="2:8" x14ac:dyDescent="0.35">
      <c r="B609" s="1"/>
      <c r="C609" s="1"/>
      <c r="D609" s="1"/>
      <c r="E609" s="1"/>
      <c r="F609" s="1"/>
      <c r="G609" s="1"/>
      <c r="H609" s="1"/>
    </row>
    <row r="610" spans="2:8" x14ac:dyDescent="0.35">
      <c r="B610" s="1"/>
      <c r="C610" s="1"/>
      <c r="D610" s="1"/>
      <c r="E610" s="1"/>
      <c r="F610" s="1"/>
      <c r="G610" s="1"/>
      <c r="H610" s="1"/>
    </row>
    <row r="611" spans="2:8" x14ac:dyDescent="0.35">
      <c r="B611" s="1"/>
      <c r="C611" s="1"/>
      <c r="D611" s="1"/>
      <c r="E611" s="1"/>
      <c r="F611" s="1"/>
      <c r="G611" s="1"/>
      <c r="H611" s="1"/>
    </row>
    <row r="612" spans="2:8" x14ac:dyDescent="0.35">
      <c r="B612" s="1"/>
      <c r="C612" s="1"/>
      <c r="D612" s="1"/>
      <c r="E612" s="1"/>
      <c r="F612" s="1"/>
      <c r="G612" s="1"/>
      <c r="H612" s="1"/>
    </row>
    <row r="613" spans="2:8" x14ac:dyDescent="0.35">
      <c r="B613" s="1"/>
      <c r="C613" s="1"/>
      <c r="D613" s="1"/>
      <c r="E613" s="1"/>
      <c r="F613" s="1"/>
      <c r="G613" s="1"/>
      <c r="H613" s="1"/>
    </row>
    <row r="614" spans="2:8" x14ac:dyDescent="0.35">
      <c r="B614" s="1"/>
      <c r="C614" s="1"/>
      <c r="D614" s="1"/>
      <c r="E614" s="1"/>
      <c r="F614" s="1"/>
      <c r="G614" s="1"/>
      <c r="H614" s="1"/>
    </row>
    <row r="615" spans="2:8" x14ac:dyDescent="0.35">
      <c r="B615" s="1"/>
      <c r="C615" s="1"/>
      <c r="D615" s="1"/>
      <c r="E615" s="1"/>
      <c r="F615" s="1"/>
      <c r="G615" s="1"/>
      <c r="H615" s="1"/>
    </row>
    <row r="616" spans="2:8" x14ac:dyDescent="0.35">
      <c r="B616" s="1"/>
      <c r="C616" s="1"/>
      <c r="D616" s="1"/>
      <c r="E616" s="1"/>
      <c r="F616" s="1"/>
      <c r="G616" s="1"/>
      <c r="H616" s="1"/>
    </row>
    <row r="617" spans="2:8" x14ac:dyDescent="0.35">
      <c r="B617" s="1"/>
      <c r="C617" s="1"/>
      <c r="D617" s="1"/>
      <c r="E617" s="1"/>
      <c r="F617" s="1"/>
      <c r="G617" s="1"/>
      <c r="H617" s="1"/>
    </row>
    <row r="618" spans="2:8" x14ac:dyDescent="0.35">
      <c r="B618" s="1"/>
      <c r="C618" s="1"/>
      <c r="D618" s="1"/>
      <c r="E618" s="1"/>
      <c r="F618" s="1"/>
      <c r="G618" s="1"/>
      <c r="H618" s="1"/>
    </row>
    <row r="619" spans="2:8" x14ac:dyDescent="0.35">
      <c r="B619" s="1"/>
      <c r="C619" s="1"/>
      <c r="D619" s="1"/>
      <c r="E619" s="1"/>
      <c r="F619" s="1"/>
      <c r="G619" s="1"/>
      <c r="H619" s="1"/>
    </row>
    <row r="620" spans="2:8" x14ac:dyDescent="0.35">
      <c r="B620" s="1"/>
      <c r="C620" s="1"/>
      <c r="D620" s="1"/>
      <c r="E620" s="1"/>
      <c r="F620" s="1"/>
      <c r="G620" s="1"/>
      <c r="H620" s="1"/>
    </row>
    <row r="621" spans="2:8" x14ac:dyDescent="0.35">
      <c r="B621" s="1"/>
      <c r="C621" s="1"/>
      <c r="D621" s="1"/>
      <c r="E621" s="1"/>
      <c r="F621" s="1"/>
      <c r="G621" s="1"/>
      <c r="H621" s="1"/>
    </row>
    <row r="622" spans="2:8" x14ac:dyDescent="0.35">
      <c r="B622" s="1"/>
      <c r="C622" s="1"/>
      <c r="D622" s="1"/>
      <c r="E622" s="1"/>
      <c r="F622" s="1"/>
      <c r="G622" s="1"/>
      <c r="H622" s="1"/>
    </row>
    <row r="623" spans="2:8" x14ac:dyDescent="0.35">
      <c r="B623" s="1"/>
      <c r="C623" s="1"/>
      <c r="D623" s="1"/>
      <c r="E623" s="1"/>
      <c r="F623" s="1"/>
      <c r="G623" s="1"/>
      <c r="H623" s="1"/>
    </row>
    <row r="624" spans="2:8" x14ac:dyDescent="0.35">
      <c r="B624" s="1"/>
      <c r="C624" s="1"/>
      <c r="D624" s="1"/>
      <c r="E624" s="1"/>
      <c r="F624" s="1"/>
      <c r="G624" s="1"/>
      <c r="H624" s="1"/>
    </row>
    <row r="625" spans="2:8" x14ac:dyDescent="0.35">
      <c r="B625" s="1"/>
      <c r="C625" s="1"/>
      <c r="D625" s="1"/>
      <c r="E625" s="1"/>
      <c r="F625" s="1"/>
      <c r="G625" s="1"/>
      <c r="H625" s="1"/>
    </row>
    <row r="626" spans="2:8" x14ac:dyDescent="0.35">
      <c r="B626" s="1"/>
      <c r="C626" s="1"/>
      <c r="D626" s="1"/>
      <c r="E626" s="1"/>
      <c r="F626" s="1"/>
      <c r="G626" s="1"/>
      <c r="H626" s="1"/>
    </row>
    <row r="627" spans="2:8" x14ac:dyDescent="0.35">
      <c r="B627" s="1"/>
      <c r="C627" s="1"/>
      <c r="D627" s="1"/>
      <c r="E627" s="1"/>
      <c r="F627" s="1"/>
      <c r="G627" s="1"/>
      <c r="H627" s="1"/>
    </row>
    <row r="628" spans="2:8" x14ac:dyDescent="0.35">
      <c r="B628" s="1"/>
      <c r="C628" s="1"/>
      <c r="D628" s="1"/>
      <c r="E628" s="1"/>
      <c r="F628" s="1"/>
      <c r="G628" s="1"/>
      <c r="H628" s="1"/>
    </row>
    <row r="629" spans="2:8" x14ac:dyDescent="0.35">
      <c r="B629" s="1"/>
      <c r="C629" s="1"/>
      <c r="D629" s="1"/>
      <c r="E629" s="1"/>
      <c r="F629" s="1"/>
      <c r="G629" s="1"/>
      <c r="H629" s="1"/>
    </row>
    <row r="630" spans="2:8" x14ac:dyDescent="0.35">
      <c r="B630" s="1"/>
      <c r="C630" s="1"/>
      <c r="D630" s="1"/>
      <c r="E630" s="1"/>
      <c r="F630" s="1"/>
      <c r="G630" s="1"/>
      <c r="H630" s="1"/>
    </row>
    <row r="631" spans="2:8" x14ac:dyDescent="0.35">
      <c r="B631" s="1"/>
      <c r="C631" s="1"/>
      <c r="D631" s="1"/>
      <c r="E631" s="1"/>
      <c r="F631" s="1"/>
      <c r="G631" s="1"/>
      <c r="H631" s="1"/>
    </row>
    <row r="632" spans="2:8" x14ac:dyDescent="0.35">
      <c r="B632" s="1"/>
      <c r="C632" s="1"/>
      <c r="D632" s="1"/>
      <c r="E632" s="1"/>
      <c r="F632" s="1"/>
      <c r="G632" s="1"/>
      <c r="H632" s="1"/>
    </row>
    <row r="633" spans="2:8" x14ac:dyDescent="0.35">
      <c r="B633" s="1"/>
      <c r="C633" s="1"/>
      <c r="D633" s="1"/>
      <c r="E633" s="1"/>
      <c r="F633" s="1"/>
      <c r="G633" s="1"/>
      <c r="H633" s="1"/>
    </row>
    <row r="634" spans="2:8" x14ac:dyDescent="0.35">
      <c r="B634" s="1"/>
      <c r="C634" s="1"/>
      <c r="D634" s="1"/>
      <c r="E634" s="1"/>
      <c r="F634" s="1"/>
      <c r="G634" s="1"/>
      <c r="H634" s="1"/>
    </row>
    <row r="635" spans="2:8" x14ac:dyDescent="0.35">
      <c r="B635" s="1"/>
      <c r="C635" s="1"/>
      <c r="D635" s="1"/>
      <c r="E635" s="1"/>
      <c r="F635" s="1"/>
      <c r="G635" s="1"/>
      <c r="H635" s="1"/>
    </row>
    <row r="636" spans="2:8" x14ac:dyDescent="0.35">
      <c r="B636" s="1"/>
      <c r="C636" s="1"/>
      <c r="D636" s="1"/>
      <c r="E636" s="1"/>
      <c r="F636" s="1"/>
      <c r="G636" s="1"/>
      <c r="H636" s="1"/>
    </row>
    <row r="637" spans="2:8" x14ac:dyDescent="0.35">
      <c r="B637" s="1"/>
      <c r="C637" s="1"/>
      <c r="D637" s="1"/>
      <c r="E637" s="1"/>
      <c r="F637" s="1"/>
      <c r="G637" s="1"/>
      <c r="H637" s="1"/>
    </row>
    <row r="638" spans="2:8" x14ac:dyDescent="0.35">
      <c r="B638" s="1"/>
      <c r="C638" s="1"/>
      <c r="D638" s="1"/>
      <c r="E638" s="1"/>
      <c r="F638" s="1"/>
      <c r="G638" s="1"/>
      <c r="H638" s="1"/>
    </row>
    <row r="639" spans="2:8" x14ac:dyDescent="0.35">
      <c r="B639" s="1"/>
      <c r="C639" s="1"/>
      <c r="D639" s="1"/>
      <c r="E639" s="1"/>
      <c r="F639" s="1"/>
      <c r="G639" s="1"/>
      <c r="H639" s="1"/>
    </row>
    <row r="640" spans="2:8" x14ac:dyDescent="0.35">
      <c r="B640" s="1"/>
      <c r="C640" s="1"/>
      <c r="D640" s="1"/>
      <c r="E640" s="1"/>
      <c r="F640" s="1"/>
      <c r="G640" s="1"/>
      <c r="H640" s="1"/>
    </row>
    <row r="641" spans="2:8" x14ac:dyDescent="0.35">
      <c r="B641" s="1"/>
      <c r="C641" s="1"/>
      <c r="D641" s="1"/>
      <c r="E641" s="1"/>
      <c r="F641" s="1"/>
      <c r="G641" s="1"/>
      <c r="H641" s="1"/>
    </row>
    <row r="642" spans="2:8" x14ac:dyDescent="0.35">
      <c r="B642" s="1"/>
      <c r="C642" s="1"/>
      <c r="D642" s="1"/>
      <c r="E642" s="1"/>
      <c r="F642" s="1"/>
      <c r="G642" s="1"/>
      <c r="H642" s="1"/>
    </row>
    <row r="643" spans="2:8" x14ac:dyDescent="0.35">
      <c r="B643" s="1"/>
      <c r="C643" s="1"/>
      <c r="D643" s="1"/>
      <c r="E643" s="1"/>
      <c r="F643" s="1"/>
      <c r="G643" s="1"/>
      <c r="H643" s="1"/>
    </row>
    <row r="644" spans="2:8" x14ac:dyDescent="0.35">
      <c r="B644" s="1"/>
      <c r="C644" s="1"/>
      <c r="D644" s="1"/>
      <c r="E644" s="1"/>
      <c r="F644" s="1"/>
      <c r="G644" s="1"/>
      <c r="H644" s="1"/>
    </row>
    <row r="645" spans="2:8" x14ac:dyDescent="0.35">
      <c r="B645" s="1"/>
      <c r="C645" s="1"/>
      <c r="D645" s="1"/>
      <c r="E645" s="1"/>
      <c r="F645" s="1"/>
      <c r="G645" s="1"/>
      <c r="H645" s="1"/>
    </row>
    <row r="646" spans="2:8" x14ac:dyDescent="0.35">
      <c r="B646" s="1"/>
      <c r="C646" s="1"/>
      <c r="D646" s="1"/>
      <c r="E646" s="1"/>
      <c r="F646" s="1"/>
      <c r="G646" s="1"/>
      <c r="H646" s="1"/>
    </row>
    <row r="647" spans="2:8" x14ac:dyDescent="0.35">
      <c r="B647" s="1"/>
      <c r="C647" s="1"/>
      <c r="D647" s="1"/>
      <c r="E647" s="1"/>
      <c r="F647" s="1"/>
      <c r="G647" s="1"/>
      <c r="H647" s="1"/>
    </row>
    <row r="648" spans="2:8" x14ac:dyDescent="0.35">
      <c r="B648" s="1"/>
      <c r="C648" s="1"/>
      <c r="D648" s="1"/>
      <c r="E648" s="1"/>
      <c r="F648" s="1"/>
      <c r="G648" s="1"/>
      <c r="H648" s="1"/>
    </row>
    <row r="649" spans="2:8" x14ac:dyDescent="0.35">
      <c r="B649" s="1"/>
      <c r="C649" s="1"/>
      <c r="D649" s="1"/>
      <c r="E649" s="1"/>
      <c r="F649" s="1"/>
      <c r="G649" s="1"/>
      <c r="H649" s="1"/>
    </row>
    <row r="650" spans="2:8" x14ac:dyDescent="0.35">
      <c r="B650" s="1"/>
      <c r="C650" s="1"/>
      <c r="D650" s="1"/>
      <c r="E650" s="1"/>
      <c r="F650" s="1"/>
      <c r="G650" s="1"/>
      <c r="H650" s="1"/>
    </row>
    <row r="651" spans="2:8" x14ac:dyDescent="0.35">
      <c r="B651" s="1"/>
      <c r="C651" s="1"/>
      <c r="D651" s="1"/>
      <c r="E651" s="1"/>
      <c r="F651" s="1"/>
      <c r="G651" s="1"/>
      <c r="H651" s="1"/>
    </row>
    <row r="652" spans="2:8" x14ac:dyDescent="0.35">
      <c r="B652" s="1"/>
      <c r="C652" s="1"/>
      <c r="D652" s="1"/>
      <c r="E652" s="1"/>
      <c r="F652" s="1"/>
      <c r="G652" s="1"/>
      <c r="H652" s="1"/>
    </row>
    <row r="653" spans="2:8" x14ac:dyDescent="0.35">
      <c r="B653" s="1"/>
      <c r="C653" s="1"/>
      <c r="D653" s="1"/>
      <c r="E653" s="1"/>
      <c r="F653" s="1"/>
      <c r="G653" s="1"/>
      <c r="H653" s="1"/>
    </row>
    <row r="654" spans="2:8" x14ac:dyDescent="0.35">
      <c r="B654" s="1"/>
      <c r="C654" s="1"/>
      <c r="D654" s="1"/>
      <c r="E654" s="1"/>
      <c r="F654" s="1"/>
      <c r="G654" s="1"/>
      <c r="H654" s="1"/>
    </row>
    <row r="655" spans="2:8" x14ac:dyDescent="0.35">
      <c r="B655" s="1"/>
      <c r="C655" s="1"/>
      <c r="D655" s="1"/>
      <c r="E655" s="1"/>
      <c r="F655" s="1"/>
      <c r="G655" s="1"/>
      <c r="H655" s="1"/>
    </row>
    <row r="656" spans="2:8" x14ac:dyDescent="0.35">
      <c r="B656" s="1"/>
      <c r="C656" s="1"/>
      <c r="D656" s="1"/>
      <c r="E656" s="1"/>
      <c r="F656" s="1"/>
      <c r="G656" s="1"/>
      <c r="H656" s="1"/>
    </row>
    <row r="657" spans="2:8" x14ac:dyDescent="0.35">
      <c r="B657" s="1"/>
      <c r="C657" s="1"/>
      <c r="D657" s="1"/>
      <c r="E657" s="1"/>
      <c r="F657" s="1"/>
      <c r="G657" s="1"/>
      <c r="H657" s="1"/>
    </row>
    <row r="658" spans="2:8" x14ac:dyDescent="0.35">
      <c r="B658" s="1"/>
      <c r="C658" s="1"/>
      <c r="D658" s="1"/>
      <c r="E658" s="1"/>
      <c r="F658" s="1"/>
      <c r="G658" s="1"/>
      <c r="H658" s="1"/>
    </row>
    <row r="659" spans="2:8" x14ac:dyDescent="0.35">
      <c r="B659" s="1"/>
      <c r="C659" s="1"/>
      <c r="D659" s="1"/>
      <c r="E659" s="1"/>
      <c r="F659" s="1"/>
      <c r="G659" s="1"/>
      <c r="H659" s="1"/>
    </row>
    <row r="660" spans="2:8" x14ac:dyDescent="0.35">
      <c r="B660" s="1"/>
      <c r="C660" s="1"/>
      <c r="D660" s="1"/>
      <c r="E660" s="1"/>
      <c r="F660" s="1"/>
      <c r="G660" s="1"/>
      <c r="H660" s="1"/>
    </row>
    <row r="661" spans="2:8" x14ac:dyDescent="0.35">
      <c r="B661" s="1"/>
      <c r="C661" s="1"/>
      <c r="D661" s="1"/>
      <c r="E661" s="1"/>
      <c r="F661" s="1"/>
      <c r="G661" s="1"/>
      <c r="H661" s="1"/>
    </row>
    <row r="662" spans="2:8" x14ac:dyDescent="0.35">
      <c r="B662" s="1"/>
      <c r="C662" s="1"/>
      <c r="D662" s="1"/>
      <c r="E662" s="1"/>
      <c r="F662" s="1"/>
      <c r="G662" s="1"/>
      <c r="H662" s="1"/>
    </row>
    <row r="663" spans="2:8" x14ac:dyDescent="0.35">
      <c r="B663" s="1"/>
      <c r="C663" s="1"/>
      <c r="D663" s="1"/>
      <c r="E663" s="1"/>
      <c r="F663" s="1"/>
      <c r="G663" s="1"/>
      <c r="H663" s="1"/>
    </row>
    <row r="664" spans="2:8" x14ac:dyDescent="0.35">
      <c r="B664" s="1"/>
      <c r="C664" s="1"/>
      <c r="D664" s="1"/>
      <c r="E664" s="1"/>
      <c r="F664" s="1"/>
      <c r="G664" s="1"/>
      <c r="H664" s="1"/>
    </row>
    <row r="665" spans="2:8" x14ac:dyDescent="0.35">
      <c r="B665" s="1"/>
      <c r="C665" s="1"/>
      <c r="D665" s="1"/>
      <c r="E665" s="1"/>
      <c r="F665" s="1"/>
      <c r="G665" s="1"/>
      <c r="H665" s="1"/>
    </row>
    <row r="666" spans="2:8" x14ac:dyDescent="0.35">
      <c r="B666" s="1"/>
      <c r="C666" s="1"/>
      <c r="D666" s="1"/>
      <c r="E666" s="1"/>
      <c r="F666" s="1"/>
      <c r="G666" s="1"/>
      <c r="H666" s="1"/>
    </row>
    <row r="667" spans="2:8" x14ac:dyDescent="0.35">
      <c r="B667" s="1"/>
      <c r="C667" s="1"/>
      <c r="D667" s="1"/>
      <c r="E667" s="1"/>
      <c r="F667" s="1"/>
      <c r="G667" s="1"/>
      <c r="H667" s="1"/>
    </row>
    <row r="668" spans="2:8" x14ac:dyDescent="0.35">
      <c r="B668" s="1"/>
      <c r="C668" s="1"/>
      <c r="D668" s="1"/>
      <c r="E668" s="1"/>
      <c r="F668" s="1"/>
      <c r="G668" s="1"/>
      <c r="H668" s="1"/>
    </row>
    <row r="669" spans="2:8" x14ac:dyDescent="0.35">
      <c r="B669" s="1"/>
      <c r="C669" s="1"/>
      <c r="D669" s="1"/>
      <c r="E669" s="1"/>
      <c r="F669" s="1"/>
      <c r="G669" s="1"/>
      <c r="H669" s="1"/>
    </row>
    <row r="670" spans="2:8" x14ac:dyDescent="0.35">
      <c r="B670" s="1"/>
      <c r="C670" s="1"/>
      <c r="D670" s="1"/>
      <c r="E670" s="1"/>
      <c r="F670" s="1"/>
      <c r="G670" s="1"/>
      <c r="H670" s="1"/>
    </row>
    <row r="671" spans="2:8" x14ac:dyDescent="0.35">
      <c r="B671" s="1"/>
      <c r="C671" s="1"/>
      <c r="D671" s="1"/>
      <c r="E671" s="1"/>
      <c r="F671" s="1"/>
      <c r="G671" s="1"/>
      <c r="H671" s="1"/>
    </row>
    <row r="672" spans="2:8" x14ac:dyDescent="0.35">
      <c r="B672" s="1"/>
      <c r="C672" s="1"/>
      <c r="D672" s="1"/>
      <c r="E672" s="1"/>
      <c r="F672" s="1"/>
      <c r="G672" s="1"/>
      <c r="H672" s="1"/>
    </row>
    <row r="673" spans="2:8" x14ac:dyDescent="0.35">
      <c r="B673" s="1"/>
      <c r="C673" s="1"/>
      <c r="D673" s="1"/>
      <c r="E673" s="1"/>
      <c r="F673" s="1"/>
      <c r="G673" s="1"/>
      <c r="H673" s="1"/>
    </row>
    <row r="674" spans="2:8" x14ac:dyDescent="0.35">
      <c r="B674" s="1"/>
      <c r="C674" s="1"/>
      <c r="D674" s="1"/>
      <c r="E674" s="1"/>
      <c r="F674" s="1"/>
      <c r="G674" s="1"/>
      <c r="H674" s="1"/>
    </row>
    <row r="675" spans="2:8" x14ac:dyDescent="0.35">
      <c r="B675" s="1"/>
      <c r="C675" s="1"/>
      <c r="D675" s="1"/>
      <c r="E675" s="1"/>
      <c r="F675" s="1"/>
      <c r="G675" s="1"/>
      <c r="H675" s="1"/>
    </row>
    <row r="676" spans="2:8" x14ac:dyDescent="0.35">
      <c r="B676" s="1"/>
      <c r="C676" s="1"/>
      <c r="D676" s="1"/>
      <c r="E676" s="1"/>
      <c r="F676" s="1"/>
      <c r="G676" s="1"/>
      <c r="H676" s="1"/>
    </row>
    <row r="677" spans="2:8" x14ac:dyDescent="0.35">
      <c r="B677" s="1"/>
      <c r="C677" s="1"/>
      <c r="D677" s="1"/>
      <c r="E677" s="1"/>
      <c r="F677" s="1"/>
      <c r="G677" s="1"/>
      <c r="H677" s="1"/>
    </row>
    <row r="678" spans="2:8" x14ac:dyDescent="0.35">
      <c r="B678" s="1"/>
      <c r="C678" s="1"/>
      <c r="D678" s="1"/>
      <c r="E678" s="1"/>
      <c r="F678" s="1"/>
      <c r="G678" s="1"/>
      <c r="H678" s="1"/>
    </row>
    <row r="679" spans="2:8" x14ac:dyDescent="0.35">
      <c r="B679" s="1"/>
      <c r="C679" s="1"/>
      <c r="D679" s="1"/>
      <c r="E679" s="1"/>
      <c r="F679" s="1"/>
      <c r="G679" s="1"/>
      <c r="H679" s="1"/>
    </row>
    <row r="680" spans="2:8" x14ac:dyDescent="0.35">
      <c r="B680" s="1"/>
      <c r="C680" s="1"/>
      <c r="D680" s="1"/>
      <c r="E680" s="1"/>
      <c r="F680" s="1"/>
      <c r="G680" s="1"/>
      <c r="H680" s="1"/>
    </row>
    <row r="681" spans="2:8" x14ac:dyDescent="0.35">
      <c r="B681" s="1"/>
      <c r="C681" s="1"/>
      <c r="D681" s="1"/>
      <c r="E681" s="1"/>
      <c r="F681" s="1"/>
      <c r="G681" s="1"/>
      <c r="H681" s="1"/>
    </row>
    <row r="682" spans="2:8" x14ac:dyDescent="0.35">
      <c r="B682" s="1"/>
      <c r="C682" s="1"/>
      <c r="D682" s="1"/>
      <c r="E682" s="1"/>
      <c r="F682" s="1"/>
      <c r="G682" s="1"/>
      <c r="H682" s="1"/>
    </row>
    <row r="683" spans="2:8" x14ac:dyDescent="0.35">
      <c r="B683" s="1"/>
      <c r="C683" s="1"/>
      <c r="D683" s="1"/>
      <c r="E683" s="1"/>
      <c r="F683" s="1"/>
      <c r="G683" s="1"/>
      <c r="H683" s="1"/>
    </row>
    <row r="684" spans="2:8" x14ac:dyDescent="0.35">
      <c r="B684" s="1"/>
      <c r="C684" s="1"/>
      <c r="D684" s="1"/>
      <c r="E684" s="1"/>
      <c r="F684" s="1"/>
      <c r="G684" s="1"/>
      <c r="H684" s="1"/>
    </row>
    <row r="685" spans="2:8" x14ac:dyDescent="0.35">
      <c r="B685" s="1"/>
      <c r="C685" s="1"/>
      <c r="D685" s="1"/>
      <c r="E685" s="1"/>
      <c r="F685" s="1"/>
      <c r="G685" s="1"/>
      <c r="H685" s="1"/>
    </row>
    <row r="686" spans="2:8" x14ac:dyDescent="0.35">
      <c r="B686" s="1"/>
      <c r="C686" s="1"/>
      <c r="D686" s="1"/>
      <c r="E686" s="1"/>
      <c r="F686" s="1"/>
      <c r="G686" s="1"/>
      <c r="H686" s="1"/>
    </row>
    <row r="687" spans="2:8" x14ac:dyDescent="0.35">
      <c r="B687" s="1"/>
      <c r="C687" s="1"/>
      <c r="D687" s="1"/>
      <c r="E687" s="1"/>
      <c r="F687" s="1"/>
      <c r="G687" s="1"/>
      <c r="H687" s="1"/>
    </row>
    <row r="688" spans="2:8" x14ac:dyDescent="0.35">
      <c r="B688" s="1"/>
      <c r="C688" s="1"/>
      <c r="D688" s="1"/>
      <c r="E688" s="1"/>
      <c r="F688" s="1"/>
      <c r="G688" s="1"/>
      <c r="H688" s="1"/>
    </row>
    <row r="689" spans="2:8" x14ac:dyDescent="0.35">
      <c r="B689" s="1"/>
      <c r="C689" s="1"/>
      <c r="D689" s="1"/>
      <c r="E689" s="1"/>
      <c r="F689" s="1"/>
      <c r="G689" s="1"/>
      <c r="H689" s="1"/>
    </row>
    <row r="690" spans="2:8" x14ac:dyDescent="0.35">
      <c r="B690" s="1"/>
      <c r="C690" s="1"/>
      <c r="D690" s="1"/>
      <c r="E690" s="1"/>
      <c r="F690" s="1"/>
      <c r="G690" s="1"/>
      <c r="H690" s="1"/>
    </row>
    <row r="691" spans="2:8" x14ac:dyDescent="0.35">
      <c r="B691" s="1"/>
      <c r="C691" s="1"/>
      <c r="D691" s="1"/>
      <c r="E691" s="1"/>
      <c r="F691" s="1"/>
      <c r="G691" s="1"/>
      <c r="H691" s="1"/>
    </row>
    <row r="692" spans="2:8" x14ac:dyDescent="0.35">
      <c r="B692" s="1"/>
      <c r="C692" s="1"/>
      <c r="D692" s="1"/>
      <c r="E692" s="1"/>
      <c r="F692" s="1"/>
      <c r="G692" s="1"/>
      <c r="H692" s="1"/>
    </row>
    <row r="693" spans="2:8" x14ac:dyDescent="0.35">
      <c r="B693" s="1"/>
      <c r="C693" s="1"/>
      <c r="D693" s="1"/>
      <c r="E693" s="1"/>
      <c r="F693" s="1"/>
      <c r="G693" s="1"/>
      <c r="H693" s="1"/>
    </row>
    <row r="694" spans="2:8" x14ac:dyDescent="0.35">
      <c r="B694" s="1"/>
      <c r="C694" s="1"/>
      <c r="D694" s="1"/>
      <c r="E694" s="1"/>
      <c r="F694" s="1"/>
      <c r="G694" s="1"/>
      <c r="H694" s="1"/>
    </row>
    <row r="695" spans="2:8" x14ac:dyDescent="0.35">
      <c r="B695" s="1"/>
      <c r="C695" s="1"/>
      <c r="D695" s="1"/>
      <c r="E695" s="1"/>
      <c r="F695" s="1"/>
      <c r="G695" s="1"/>
      <c r="H695" s="1"/>
    </row>
    <row r="696" spans="2:8" x14ac:dyDescent="0.35">
      <c r="B696" s="1"/>
      <c r="C696" s="1"/>
      <c r="D696" s="1"/>
      <c r="E696" s="1"/>
      <c r="F696" s="1"/>
      <c r="G696" s="1"/>
      <c r="H696" s="1"/>
    </row>
    <row r="697" spans="2:8" x14ac:dyDescent="0.35">
      <c r="B697" s="1"/>
      <c r="C697" s="1"/>
      <c r="D697" s="1"/>
      <c r="E697" s="1"/>
      <c r="F697" s="1"/>
      <c r="G697" s="1"/>
      <c r="H697" s="1"/>
    </row>
    <row r="698" spans="2:8" x14ac:dyDescent="0.35">
      <c r="B698" s="1"/>
      <c r="C698" s="1"/>
      <c r="D698" s="1"/>
      <c r="E698" s="1"/>
      <c r="F698" s="1"/>
      <c r="G698" s="1"/>
      <c r="H698" s="1"/>
    </row>
    <row r="699" spans="2:8" x14ac:dyDescent="0.35">
      <c r="B699" s="1"/>
      <c r="C699" s="1"/>
      <c r="D699" s="1"/>
      <c r="E699" s="1"/>
      <c r="F699" s="1"/>
      <c r="G699" s="1"/>
      <c r="H699" s="1"/>
    </row>
    <row r="700" spans="2:8" x14ac:dyDescent="0.35">
      <c r="B700" s="1"/>
      <c r="C700" s="1"/>
      <c r="D700" s="1"/>
      <c r="E700" s="1"/>
      <c r="F700" s="1"/>
      <c r="G700" s="1"/>
      <c r="H700" s="1"/>
    </row>
    <row r="701" spans="2:8" x14ac:dyDescent="0.35">
      <c r="B701" s="1"/>
      <c r="C701" s="1"/>
      <c r="D701" s="1"/>
      <c r="E701" s="1"/>
      <c r="F701" s="1"/>
      <c r="G701" s="1"/>
      <c r="H701" s="1"/>
    </row>
    <row r="702" spans="2:8" x14ac:dyDescent="0.35">
      <c r="B702" s="1"/>
      <c r="C702" s="1"/>
      <c r="D702" s="1"/>
      <c r="E702" s="1"/>
      <c r="F702" s="1"/>
      <c r="G702" s="1"/>
      <c r="H702" s="1"/>
    </row>
    <row r="703" spans="2:8" x14ac:dyDescent="0.35">
      <c r="B703" s="1"/>
      <c r="C703" s="1"/>
      <c r="D703" s="1"/>
      <c r="E703" s="1"/>
      <c r="F703" s="1"/>
      <c r="G703" s="1"/>
      <c r="H703" s="1"/>
    </row>
    <row r="704" spans="2:8" x14ac:dyDescent="0.35">
      <c r="B704" s="1"/>
      <c r="C704" s="1"/>
      <c r="D704" s="1"/>
      <c r="E704" s="1"/>
      <c r="F704" s="1"/>
      <c r="G704" s="1"/>
      <c r="H704" s="1"/>
    </row>
    <row r="705" spans="2:8" x14ac:dyDescent="0.35">
      <c r="B705" s="1"/>
      <c r="C705" s="1"/>
      <c r="D705" s="1"/>
      <c r="E705" s="1"/>
      <c r="F705" s="1"/>
      <c r="G705" s="1"/>
      <c r="H705" s="1"/>
    </row>
    <row r="706" spans="2:8" x14ac:dyDescent="0.35">
      <c r="B706" s="1"/>
      <c r="C706" s="1"/>
      <c r="D706" s="1"/>
      <c r="E706" s="1"/>
      <c r="F706" s="1"/>
      <c r="G706" s="1"/>
      <c r="H706" s="1"/>
    </row>
    <row r="707" spans="2:8" x14ac:dyDescent="0.35">
      <c r="B707" s="1"/>
      <c r="C707" s="1"/>
      <c r="D707" s="1"/>
      <c r="E707" s="1"/>
      <c r="F707" s="1"/>
      <c r="G707" s="1"/>
      <c r="H707" s="1"/>
    </row>
    <row r="708" spans="2:8" x14ac:dyDescent="0.35">
      <c r="B708" s="1"/>
      <c r="C708" s="1"/>
      <c r="D708" s="1"/>
      <c r="E708" s="1"/>
      <c r="F708" s="1"/>
      <c r="G708" s="1"/>
      <c r="H708" s="1"/>
    </row>
    <row r="709" spans="2:8" x14ac:dyDescent="0.35">
      <c r="B709" s="1"/>
      <c r="C709" s="1"/>
      <c r="D709" s="1"/>
      <c r="E709" s="1"/>
      <c r="F709" s="1"/>
      <c r="G709" s="1"/>
      <c r="H709" s="1"/>
    </row>
    <row r="710" spans="2:8" x14ac:dyDescent="0.35">
      <c r="B710" s="1"/>
      <c r="C710" s="1"/>
      <c r="D710" s="1"/>
      <c r="E710" s="1"/>
      <c r="F710" s="1"/>
      <c r="G710" s="1"/>
      <c r="H710" s="1"/>
    </row>
    <row r="711" spans="2:8" x14ac:dyDescent="0.35">
      <c r="B711" s="1"/>
      <c r="C711" s="1"/>
      <c r="D711" s="1"/>
      <c r="E711" s="1"/>
      <c r="F711" s="1"/>
      <c r="G711" s="1"/>
      <c r="H711" s="1"/>
    </row>
    <row r="712" spans="2:8" x14ac:dyDescent="0.35">
      <c r="B712" s="1"/>
      <c r="C712" s="1"/>
      <c r="D712" s="1"/>
      <c r="E712" s="1"/>
      <c r="F712" s="1"/>
      <c r="G712" s="1"/>
      <c r="H712" s="1"/>
    </row>
    <row r="713" spans="2:8" x14ac:dyDescent="0.35">
      <c r="B713" s="1"/>
      <c r="C713" s="1"/>
      <c r="D713" s="1"/>
      <c r="E713" s="1"/>
      <c r="F713" s="1"/>
      <c r="G713" s="1"/>
      <c r="H713" s="1"/>
    </row>
    <row r="714" spans="2:8" x14ac:dyDescent="0.35">
      <c r="B714" s="1"/>
      <c r="C714" s="1"/>
      <c r="D714" s="1"/>
      <c r="E714" s="1"/>
      <c r="F714" s="1"/>
      <c r="G714" s="1"/>
      <c r="H714" s="1"/>
    </row>
    <row r="715" spans="2:8" x14ac:dyDescent="0.35">
      <c r="B715" s="1"/>
      <c r="C715" s="1"/>
      <c r="D715" s="1"/>
      <c r="E715" s="1"/>
      <c r="F715" s="1"/>
      <c r="G715" s="1"/>
      <c r="H715" s="1"/>
    </row>
    <row r="716" spans="2:8" x14ac:dyDescent="0.35">
      <c r="B716" s="1"/>
      <c r="C716" s="1"/>
      <c r="D716" s="1"/>
      <c r="E716" s="1"/>
      <c r="F716" s="1"/>
      <c r="G716" s="1"/>
      <c r="H716" s="1"/>
    </row>
    <row r="717" spans="2:8" x14ac:dyDescent="0.35">
      <c r="B717" s="1"/>
      <c r="C717" s="1"/>
      <c r="D717" s="1"/>
      <c r="E717" s="1"/>
      <c r="F717" s="1"/>
      <c r="G717" s="1"/>
      <c r="H717" s="1"/>
    </row>
    <row r="718" spans="2:8" x14ac:dyDescent="0.35">
      <c r="B718" s="1"/>
      <c r="C718" s="1"/>
      <c r="D718" s="1"/>
      <c r="E718" s="1"/>
      <c r="F718" s="1"/>
      <c r="G718" s="1"/>
      <c r="H718" s="1"/>
    </row>
    <row r="719" spans="2:8" x14ac:dyDescent="0.35">
      <c r="B719" s="1"/>
      <c r="C719" s="1"/>
      <c r="D719" s="1"/>
      <c r="E719" s="1"/>
      <c r="F719" s="1"/>
      <c r="G719" s="1"/>
      <c r="H719" s="1"/>
    </row>
    <row r="720" spans="2:8" x14ac:dyDescent="0.35">
      <c r="B720" s="1"/>
      <c r="C720" s="1"/>
      <c r="D720" s="1"/>
      <c r="E720" s="1"/>
      <c r="F720" s="1"/>
      <c r="G720" s="1"/>
      <c r="H720" s="1"/>
    </row>
    <row r="721" spans="2:8" x14ac:dyDescent="0.35">
      <c r="B721" s="1"/>
      <c r="C721" s="1"/>
      <c r="D721" s="1"/>
      <c r="E721" s="1"/>
      <c r="F721" s="1"/>
      <c r="G721" s="1"/>
      <c r="H721" s="1"/>
    </row>
    <row r="722" spans="2:8" x14ac:dyDescent="0.35">
      <c r="B722" s="1"/>
      <c r="C722" s="1"/>
      <c r="D722" s="1"/>
      <c r="E722" s="1"/>
      <c r="F722" s="1"/>
      <c r="G722" s="1"/>
      <c r="H722" s="1"/>
    </row>
    <row r="723" spans="2:8" x14ac:dyDescent="0.35">
      <c r="B723" s="1"/>
      <c r="C723" s="1"/>
      <c r="D723" s="1"/>
      <c r="E723" s="1"/>
      <c r="F723" s="1"/>
      <c r="G723" s="1"/>
      <c r="H723" s="1"/>
    </row>
    <row r="724" spans="2:8" x14ac:dyDescent="0.35">
      <c r="B724" s="1"/>
      <c r="C724" s="1"/>
      <c r="D724" s="1"/>
      <c r="E724" s="1"/>
      <c r="F724" s="1"/>
      <c r="G724" s="1"/>
      <c r="H724" s="1"/>
    </row>
    <row r="725" spans="2:8" x14ac:dyDescent="0.35">
      <c r="B725" s="1"/>
      <c r="C725" s="1"/>
      <c r="D725" s="1"/>
      <c r="E725" s="1"/>
      <c r="F725" s="1"/>
      <c r="G725" s="1"/>
      <c r="H725" s="1"/>
    </row>
    <row r="726" spans="2:8" x14ac:dyDescent="0.35">
      <c r="B726" s="1"/>
      <c r="C726" s="1"/>
      <c r="D726" s="1"/>
      <c r="E726" s="1"/>
      <c r="F726" s="1"/>
      <c r="G726" s="1"/>
      <c r="H726" s="1"/>
    </row>
    <row r="727" spans="2:8" x14ac:dyDescent="0.35">
      <c r="B727" s="1"/>
      <c r="C727" s="1"/>
      <c r="D727" s="1"/>
      <c r="E727" s="1"/>
      <c r="F727" s="1"/>
      <c r="G727" s="1"/>
      <c r="H727" s="1"/>
    </row>
    <row r="728" spans="2:8" x14ac:dyDescent="0.35">
      <c r="B728" s="1"/>
      <c r="C728" s="1"/>
      <c r="D728" s="1"/>
      <c r="E728" s="1"/>
      <c r="F728" s="1"/>
      <c r="G728" s="1"/>
      <c r="H728" s="1"/>
    </row>
    <row r="729" spans="2:8" x14ac:dyDescent="0.35">
      <c r="B729" s="1"/>
      <c r="C729" s="1"/>
      <c r="D729" s="1"/>
      <c r="E729" s="1"/>
      <c r="F729" s="1"/>
      <c r="G729" s="1"/>
      <c r="H729" s="1"/>
    </row>
    <row r="730" spans="2:8" x14ac:dyDescent="0.35">
      <c r="B730" s="1"/>
      <c r="C730" s="1"/>
      <c r="D730" s="1"/>
      <c r="E730" s="1"/>
      <c r="F730" s="1"/>
      <c r="G730" s="1"/>
      <c r="H730" s="1"/>
    </row>
    <row r="731" spans="2:8" x14ac:dyDescent="0.35">
      <c r="B731" s="1"/>
      <c r="C731" s="1"/>
      <c r="D731" s="1"/>
      <c r="E731" s="1"/>
      <c r="F731" s="1"/>
      <c r="G731" s="1"/>
      <c r="H731" s="1"/>
    </row>
    <row r="732" spans="2:8" x14ac:dyDescent="0.35">
      <c r="B732" s="1"/>
      <c r="C732" s="1"/>
      <c r="D732" s="1"/>
      <c r="E732" s="1"/>
      <c r="F732" s="1"/>
      <c r="G732" s="1"/>
      <c r="H732" s="1"/>
    </row>
    <row r="733" spans="2:8" x14ac:dyDescent="0.35">
      <c r="B733" s="1"/>
      <c r="C733" s="1"/>
      <c r="D733" s="1"/>
      <c r="E733" s="1"/>
      <c r="F733" s="1"/>
      <c r="G733" s="1"/>
      <c r="H733" s="1"/>
    </row>
    <row r="734" spans="2:8" x14ac:dyDescent="0.35">
      <c r="B734" s="1"/>
      <c r="C734" s="1"/>
      <c r="D734" s="1"/>
      <c r="E734" s="1"/>
      <c r="F734" s="1"/>
      <c r="G734" s="1"/>
      <c r="H734" s="1"/>
    </row>
    <row r="735" spans="2:8" x14ac:dyDescent="0.35">
      <c r="B735" s="1"/>
      <c r="C735" s="1"/>
      <c r="D735" s="1"/>
      <c r="E735" s="1"/>
      <c r="F735" s="1"/>
      <c r="G735" s="1"/>
      <c r="H735" s="1"/>
    </row>
    <row r="736" spans="2:8" x14ac:dyDescent="0.35">
      <c r="B736" s="1"/>
      <c r="C736" s="1"/>
      <c r="D736" s="1"/>
      <c r="E736" s="1"/>
      <c r="F736" s="1"/>
      <c r="G736" s="1"/>
      <c r="H736" s="1"/>
    </row>
    <row r="737" spans="2:8" x14ac:dyDescent="0.35">
      <c r="B737" s="1"/>
      <c r="C737" s="1"/>
      <c r="D737" s="1"/>
      <c r="E737" s="1"/>
      <c r="F737" s="1"/>
      <c r="G737" s="1"/>
      <c r="H737" s="1"/>
    </row>
    <row r="738" spans="2:8" x14ac:dyDescent="0.35">
      <c r="B738" s="1"/>
      <c r="C738" s="1"/>
      <c r="D738" s="1"/>
      <c r="E738" s="1"/>
      <c r="F738" s="1"/>
      <c r="G738" s="1"/>
      <c r="H738" s="1"/>
    </row>
    <row r="739" spans="2:8" x14ac:dyDescent="0.35">
      <c r="B739" s="1"/>
      <c r="C739" s="1"/>
      <c r="D739" s="1"/>
      <c r="E739" s="1"/>
      <c r="F739" s="1"/>
      <c r="G739" s="1"/>
      <c r="H739" s="1"/>
    </row>
    <row r="740" spans="2:8" x14ac:dyDescent="0.35">
      <c r="B740" s="1"/>
      <c r="C740" s="1"/>
      <c r="D740" s="1"/>
      <c r="E740" s="1"/>
      <c r="F740" s="1"/>
      <c r="G740" s="1"/>
      <c r="H740" s="1"/>
    </row>
    <row r="741" spans="2:8" x14ac:dyDescent="0.35">
      <c r="B741" s="1"/>
      <c r="C741" s="1"/>
      <c r="D741" s="1"/>
      <c r="E741" s="1"/>
      <c r="F741" s="1"/>
      <c r="G741" s="1"/>
      <c r="H741" s="1"/>
    </row>
    <row r="742" spans="2:8" x14ac:dyDescent="0.35">
      <c r="B742" s="1"/>
      <c r="C742" s="1"/>
      <c r="D742" s="1"/>
      <c r="E742" s="1"/>
      <c r="F742" s="1"/>
      <c r="G742" s="1"/>
      <c r="H742" s="1"/>
    </row>
    <row r="743" spans="2:8" x14ac:dyDescent="0.35">
      <c r="B743" s="1"/>
      <c r="C743" s="1"/>
      <c r="D743" s="1"/>
      <c r="E743" s="1"/>
      <c r="F743" s="1"/>
      <c r="G743" s="1"/>
      <c r="H743" s="1"/>
    </row>
    <row r="744" spans="2:8" x14ac:dyDescent="0.35">
      <c r="B744" s="1"/>
      <c r="C744" s="1"/>
      <c r="D744" s="1"/>
      <c r="E744" s="1"/>
      <c r="F744" s="1"/>
      <c r="G744" s="1"/>
      <c r="H744" s="1"/>
    </row>
    <row r="745" spans="2:8" x14ac:dyDescent="0.35">
      <c r="B745" s="1"/>
      <c r="C745" s="1"/>
      <c r="D745" s="1"/>
      <c r="E745" s="1"/>
      <c r="F745" s="1"/>
      <c r="G745" s="1"/>
      <c r="H745" s="1"/>
    </row>
    <row r="746" spans="2:8" x14ac:dyDescent="0.35">
      <c r="B746" s="1"/>
      <c r="C746" s="1"/>
      <c r="D746" s="1"/>
      <c r="E746" s="1"/>
      <c r="F746" s="1"/>
      <c r="G746" s="1"/>
      <c r="H746" s="1"/>
    </row>
    <row r="747" spans="2:8" x14ac:dyDescent="0.35">
      <c r="B747" s="1"/>
      <c r="C747" s="1"/>
      <c r="D747" s="1"/>
      <c r="E747" s="1"/>
      <c r="F747" s="1"/>
      <c r="G747" s="1"/>
      <c r="H747" s="1"/>
    </row>
    <row r="748" spans="2:8" x14ac:dyDescent="0.35">
      <c r="B748" s="1"/>
      <c r="C748" s="1"/>
      <c r="D748" s="1"/>
      <c r="E748" s="1"/>
      <c r="F748" s="1"/>
      <c r="G748" s="1"/>
      <c r="H748" s="1"/>
    </row>
    <row r="749" spans="2:8" x14ac:dyDescent="0.35">
      <c r="B749" s="1"/>
      <c r="C749" s="1"/>
      <c r="D749" s="1"/>
      <c r="E749" s="1"/>
      <c r="F749" s="1"/>
      <c r="G749" s="1"/>
      <c r="H749" s="1"/>
    </row>
    <row r="750" spans="2:8" x14ac:dyDescent="0.35">
      <c r="B750" s="1"/>
      <c r="C750" s="1"/>
      <c r="D750" s="1"/>
      <c r="E750" s="1"/>
      <c r="F750" s="1"/>
      <c r="G750" s="1"/>
      <c r="H750" s="1"/>
    </row>
    <row r="751" spans="2:8" x14ac:dyDescent="0.35">
      <c r="B751" s="1"/>
      <c r="C751" s="1"/>
      <c r="D751" s="1"/>
      <c r="E751" s="1"/>
      <c r="F751" s="1"/>
      <c r="G751" s="1"/>
      <c r="H751" s="1"/>
    </row>
    <row r="752" spans="2:8" x14ac:dyDescent="0.35">
      <c r="B752" s="1"/>
      <c r="C752" s="1"/>
      <c r="D752" s="1"/>
      <c r="E752" s="1"/>
      <c r="F752" s="1"/>
      <c r="G752" s="1"/>
      <c r="H752" s="1"/>
    </row>
    <row r="753" spans="2:8" x14ac:dyDescent="0.35">
      <c r="B753" s="1"/>
      <c r="C753" s="1"/>
      <c r="D753" s="1"/>
      <c r="E753" s="1"/>
      <c r="F753" s="1"/>
      <c r="G753" s="1"/>
      <c r="H753" s="1"/>
    </row>
    <row r="754" spans="2:8" x14ac:dyDescent="0.35">
      <c r="B754" s="1"/>
      <c r="C754" s="1"/>
      <c r="D754" s="1"/>
      <c r="E754" s="1"/>
      <c r="F754" s="1"/>
      <c r="G754" s="1"/>
      <c r="H754" s="1"/>
    </row>
    <row r="755" spans="2:8" x14ac:dyDescent="0.35">
      <c r="B755" s="1"/>
      <c r="C755" s="1"/>
      <c r="D755" s="1"/>
      <c r="E755" s="1"/>
      <c r="F755" s="1"/>
      <c r="G755" s="1"/>
      <c r="H755" s="1"/>
    </row>
    <row r="756" spans="2:8" x14ac:dyDescent="0.35">
      <c r="B756" s="1"/>
      <c r="C756" s="1"/>
      <c r="D756" s="1"/>
      <c r="E756" s="1"/>
      <c r="F756" s="1"/>
      <c r="G756" s="1"/>
      <c r="H756" s="1"/>
    </row>
    <row r="757" spans="2:8" x14ac:dyDescent="0.35">
      <c r="B757" s="1"/>
      <c r="C757" s="1"/>
      <c r="D757" s="1"/>
      <c r="E757" s="1"/>
      <c r="F757" s="1"/>
      <c r="G757" s="1"/>
      <c r="H757" s="1"/>
    </row>
    <row r="758" spans="2:8" x14ac:dyDescent="0.35">
      <c r="B758" s="1"/>
      <c r="C758" s="1"/>
      <c r="D758" s="1"/>
      <c r="E758" s="1"/>
      <c r="F758" s="1"/>
      <c r="G758" s="1"/>
      <c r="H758" s="1"/>
    </row>
    <row r="759" spans="2:8" x14ac:dyDescent="0.35">
      <c r="B759" s="1"/>
      <c r="C759" s="1"/>
      <c r="D759" s="1"/>
      <c r="E759" s="1"/>
      <c r="F759" s="1"/>
      <c r="G759" s="1"/>
      <c r="H759" s="1"/>
    </row>
    <row r="760" spans="2:8" x14ac:dyDescent="0.35">
      <c r="B760" s="1"/>
      <c r="C760" s="1"/>
      <c r="D760" s="1"/>
      <c r="E760" s="1"/>
      <c r="F760" s="1"/>
      <c r="G760" s="1"/>
      <c r="H760" s="1"/>
    </row>
    <row r="761" spans="2:8" x14ac:dyDescent="0.35">
      <c r="B761" s="1"/>
      <c r="C761" s="1"/>
      <c r="D761" s="1"/>
      <c r="E761" s="1"/>
      <c r="F761" s="1"/>
      <c r="G761" s="1"/>
      <c r="H761" s="1"/>
    </row>
    <row r="762" spans="2:8" x14ac:dyDescent="0.35">
      <c r="B762" s="1"/>
      <c r="C762" s="1"/>
      <c r="D762" s="1"/>
      <c r="E762" s="1"/>
      <c r="F762" s="1"/>
      <c r="G762" s="1"/>
      <c r="H762" s="1"/>
    </row>
    <row r="763" spans="2:8" x14ac:dyDescent="0.35">
      <c r="B763" s="1"/>
      <c r="C763" s="1"/>
      <c r="D763" s="1"/>
      <c r="E763" s="1"/>
      <c r="F763" s="1"/>
      <c r="G763" s="1"/>
      <c r="H763" s="1"/>
    </row>
    <row r="764" spans="2:8" x14ac:dyDescent="0.35">
      <c r="B764" s="1"/>
      <c r="C764" s="1"/>
      <c r="D764" s="1"/>
      <c r="E764" s="1"/>
      <c r="F764" s="1"/>
      <c r="G764" s="1"/>
      <c r="H764" s="1"/>
    </row>
    <row r="765" spans="2:8" x14ac:dyDescent="0.35">
      <c r="B765" s="1"/>
      <c r="C765" s="1"/>
      <c r="D765" s="1"/>
      <c r="E765" s="1"/>
      <c r="F765" s="1"/>
      <c r="G765" s="1"/>
      <c r="H765" s="1"/>
    </row>
    <row r="766" spans="2:8" x14ac:dyDescent="0.35">
      <c r="B766" s="1"/>
      <c r="C766" s="1"/>
      <c r="D766" s="1"/>
      <c r="E766" s="1"/>
      <c r="F766" s="1"/>
      <c r="G766" s="1"/>
      <c r="H766" s="1"/>
    </row>
    <row r="767" spans="2:8" x14ac:dyDescent="0.35">
      <c r="B767" s="1"/>
      <c r="C767" s="1"/>
      <c r="D767" s="1"/>
      <c r="E767" s="1"/>
      <c r="F767" s="1"/>
      <c r="G767" s="1"/>
      <c r="H767" s="1"/>
    </row>
    <row r="768" spans="2:8" x14ac:dyDescent="0.35">
      <c r="B768" s="1"/>
      <c r="C768" s="1"/>
      <c r="D768" s="1"/>
      <c r="E768" s="1"/>
      <c r="F768" s="1"/>
      <c r="G768" s="1"/>
      <c r="H768" s="1"/>
    </row>
    <row r="769" spans="2:8" x14ac:dyDescent="0.35">
      <c r="B769" s="1"/>
      <c r="C769" s="1"/>
      <c r="D769" s="1"/>
      <c r="E769" s="1"/>
      <c r="F769" s="1"/>
      <c r="G769" s="1"/>
      <c r="H769" s="1"/>
    </row>
    <row r="770" spans="2:8" x14ac:dyDescent="0.35">
      <c r="B770" s="1"/>
      <c r="C770" s="1"/>
      <c r="D770" s="1"/>
      <c r="E770" s="1"/>
      <c r="F770" s="1"/>
      <c r="G770" s="1"/>
      <c r="H770" s="1"/>
    </row>
    <row r="771" spans="2:8" x14ac:dyDescent="0.35">
      <c r="B771" s="1"/>
      <c r="C771" s="1"/>
      <c r="D771" s="1"/>
      <c r="E771" s="1"/>
      <c r="F771" s="1"/>
      <c r="G771" s="1"/>
      <c r="H771" s="1"/>
    </row>
    <row r="772" spans="2:8" x14ac:dyDescent="0.35">
      <c r="B772" s="1"/>
      <c r="C772" s="1"/>
      <c r="D772" s="1"/>
      <c r="E772" s="1"/>
      <c r="F772" s="1"/>
      <c r="G772" s="1"/>
      <c r="H772" s="1"/>
    </row>
    <row r="773" spans="2:8" x14ac:dyDescent="0.35">
      <c r="B773" s="1"/>
      <c r="C773" s="1"/>
      <c r="D773" s="1"/>
      <c r="E773" s="1"/>
      <c r="F773" s="1"/>
      <c r="G773" s="1"/>
      <c r="H773" s="1"/>
    </row>
    <row r="774" spans="2:8" x14ac:dyDescent="0.35">
      <c r="B774" s="1"/>
      <c r="C774" s="1"/>
      <c r="D774" s="1"/>
      <c r="E774" s="1"/>
      <c r="F774" s="1"/>
      <c r="G774" s="1"/>
      <c r="H774" s="1"/>
    </row>
    <row r="775" spans="2:8" x14ac:dyDescent="0.35">
      <c r="B775" s="1"/>
      <c r="C775" s="1"/>
      <c r="D775" s="1"/>
      <c r="E775" s="1"/>
      <c r="F775" s="1"/>
      <c r="G775" s="1"/>
      <c r="H775" s="1"/>
    </row>
    <row r="776" spans="2:8" x14ac:dyDescent="0.35">
      <c r="B776" s="1"/>
      <c r="C776" s="1"/>
      <c r="D776" s="1"/>
      <c r="E776" s="1"/>
      <c r="F776" s="1"/>
      <c r="G776" s="1"/>
      <c r="H776" s="1"/>
    </row>
    <row r="777" spans="2:8" x14ac:dyDescent="0.35">
      <c r="B777" s="1"/>
      <c r="C777" s="1"/>
      <c r="D777" s="1"/>
      <c r="E777" s="1"/>
      <c r="F777" s="1"/>
      <c r="G777" s="1"/>
      <c r="H777" s="1"/>
    </row>
    <row r="778" spans="2:8" x14ac:dyDescent="0.35">
      <c r="B778" s="1"/>
      <c r="C778" s="1"/>
      <c r="D778" s="1"/>
      <c r="E778" s="1"/>
      <c r="F778" s="1"/>
      <c r="G778" s="1"/>
      <c r="H778" s="1"/>
    </row>
    <row r="779" spans="2:8" x14ac:dyDescent="0.35">
      <c r="B779" s="1"/>
      <c r="C779" s="1"/>
      <c r="D779" s="1"/>
      <c r="E779" s="1"/>
      <c r="F779" s="1"/>
      <c r="G779" s="1"/>
      <c r="H779" s="1"/>
    </row>
    <row r="780" spans="2:8" x14ac:dyDescent="0.35">
      <c r="B780" s="1"/>
      <c r="C780" s="1"/>
      <c r="D780" s="1"/>
      <c r="E780" s="1"/>
      <c r="F780" s="1"/>
      <c r="G780" s="1"/>
      <c r="H780" s="1"/>
    </row>
    <row r="781" spans="2:8" x14ac:dyDescent="0.35">
      <c r="B781" s="1"/>
      <c r="C781" s="1"/>
      <c r="D781" s="1"/>
      <c r="E781" s="1"/>
      <c r="F781" s="1"/>
      <c r="G781" s="1"/>
      <c r="H781" s="1"/>
    </row>
    <row r="782" spans="2:8" x14ac:dyDescent="0.35">
      <c r="B782" s="1"/>
      <c r="C782" s="1"/>
      <c r="D782" s="1"/>
      <c r="E782" s="1"/>
      <c r="F782" s="1"/>
      <c r="G782" s="1"/>
      <c r="H782" s="1"/>
    </row>
    <row r="783" spans="2:8" x14ac:dyDescent="0.35">
      <c r="B783" s="1"/>
      <c r="C783" s="1"/>
      <c r="D783" s="1"/>
      <c r="E783" s="1"/>
      <c r="F783" s="1"/>
      <c r="G783" s="1"/>
      <c r="H783" s="1"/>
    </row>
    <row r="784" spans="2:8" x14ac:dyDescent="0.35">
      <c r="B784" s="1"/>
      <c r="C784" s="1"/>
      <c r="D784" s="1"/>
      <c r="E784" s="1"/>
      <c r="F784" s="1"/>
      <c r="G784" s="1"/>
      <c r="H784" s="1"/>
    </row>
    <row r="785" spans="2:8" x14ac:dyDescent="0.35">
      <c r="B785" s="1"/>
      <c r="C785" s="1"/>
      <c r="D785" s="1"/>
      <c r="E785" s="1"/>
      <c r="F785" s="1"/>
      <c r="G785" s="1"/>
      <c r="H785" s="1"/>
    </row>
    <row r="786" spans="2:8" x14ac:dyDescent="0.35">
      <c r="B786" s="1"/>
      <c r="C786" s="1"/>
      <c r="D786" s="1"/>
      <c r="E786" s="1"/>
      <c r="F786" s="1"/>
      <c r="G786" s="1"/>
      <c r="H786" s="1"/>
    </row>
    <row r="787" spans="2:8" x14ac:dyDescent="0.35">
      <c r="B787" s="1"/>
      <c r="C787" s="1"/>
      <c r="D787" s="1"/>
      <c r="E787" s="1"/>
      <c r="F787" s="1"/>
      <c r="G787" s="1"/>
      <c r="H787" s="1"/>
    </row>
    <row r="788" spans="2:8" x14ac:dyDescent="0.35">
      <c r="B788" s="1"/>
      <c r="C788" s="1"/>
      <c r="D788" s="1"/>
      <c r="E788" s="1"/>
      <c r="F788" s="1"/>
      <c r="G788" s="1"/>
      <c r="H788" s="1"/>
    </row>
    <row r="789" spans="2:8" x14ac:dyDescent="0.35">
      <c r="B789" s="1"/>
      <c r="C789" s="1"/>
      <c r="D789" s="1"/>
      <c r="E789" s="1"/>
      <c r="F789" s="1"/>
      <c r="G789" s="1"/>
      <c r="H789" s="1"/>
    </row>
    <row r="790" spans="2:8" x14ac:dyDescent="0.35">
      <c r="B790" s="1"/>
      <c r="C790" s="1"/>
      <c r="D790" s="1"/>
      <c r="E790" s="1"/>
      <c r="F790" s="1"/>
      <c r="G790" s="1"/>
      <c r="H790" s="1"/>
    </row>
    <row r="791" spans="2:8" x14ac:dyDescent="0.35">
      <c r="B791" s="1"/>
      <c r="C791" s="1"/>
      <c r="D791" s="1"/>
      <c r="E791" s="1"/>
      <c r="F791" s="1"/>
      <c r="G791" s="1"/>
      <c r="H791" s="1"/>
    </row>
    <row r="792" spans="2:8" x14ac:dyDescent="0.35">
      <c r="B792" s="1"/>
      <c r="C792" s="1"/>
      <c r="D792" s="1"/>
      <c r="E792" s="1"/>
      <c r="F792" s="1"/>
      <c r="G792" s="1"/>
      <c r="H792" s="1"/>
    </row>
    <row r="793" spans="2:8" x14ac:dyDescent="0.35">
      <c r="B793" s="1"/>
      <c r="C793" s="1"/>
      <c r="D793" s="1"/>
      <c r="E793" s="1"/>
      <c r="F793" s="1"/>
      <c r="G793" s="1"/>
      <c r="H793" s="1"/>
    </row>
    <row r="794" spans="2:8" x14ac:dyDescent="0.35">
      <c r="B794" s="1"/>
      <c r="C794" s="1"/>
      <c r="D794" s="1"/>
      <c r="E794" s="1"/>
      <c r="F794" s="1"/>
      <c r="G794" s="1"/>
      <c r="H794" s="1"/>
    </row>
    <row r="795" spans="2:8" x14ac:dyDescent="0.35">
      <c r="B795" s="1"/>
      <c r="C795" s="1"/>
      <c r="D795" s="1"/>
      <c r="E795" s="1"/>
      <c r="F795" s="1"/>
      <c r="G795" s="1"/>
      <c r="H795" s="1"/>
    </row>
    <row r="796" spans="2:8" x14ac:dyDescent="0.35">
      <c r="B796" s="1"/>
      <c r="C796" s="1"/>
      <c r="D796" s="1"/>
      <c r="E796" s="1"/>
      <c r="F796" s="1"/>
      <c r="G796" s="1"/>
      <c r="H796" s="1"/>
    </row>
    <row r="797" spans="2:8" x14ac:dyDescent="0.35">
      <c r="B797" s="1"/>
      <c r="C797" s="1"/>
      <c r="D797" s="1"/>
      <c r="E797" s="1"/>
      <c r="F797" s="1"/>
      <c r="G797" s="1"/>
      <c r="H797" s="1"/>
    </row>
    <row r="798" spans="2:8" x14ac:dyDescent="0.35">
      <c r="B798" s="1"/>
      <c r="C798" s="1"/>
      <c r="D798" s="1"/>
      <c r="E798" s="1"/>
      <c r="F798" s="1"/>
      <c r="G798" s="1"/>
      <c r="H798" s="1"/>
    </row>
    <row r="799" spans="2:8" x14ac:dyDescent="0.35">
      <c r="B799" s="1"/>
      <c r="C799" s="1"/>
      <c r="D799" s="1"/>
      <c r="E799" s="1"/>
      <c r="F799" s="1"/>
      <c r="G799" s="1"/>
      <c r="H799" s="1"/>
    </row>
    <row r="800" spans="2:8" x14ac:dyDescent="0.35">
      <c r="B800" s="1"/>
      <c r="C800" s="1"/>
      <c r="D800" s="1"/>
      <c r="E800" s="1"/>
      <c r="F800" s="1"/>
      <c r="G800" s="1"/>
      <c r="H800" s="1"/>
    </row>
    <row r="801" spans="2:8" x14ac:dyDescent="0.35">
      <c r="B801" s="1"/>
      <c r="C801" s="1"/>
      <c r="D801" s="1"/>
      <c r="E801" s="1"/>
      <c r="F801" s="1"/>
      <c r="G801" s="1"/>
      <c r="H801" s="1"/>
    </row>
    <row r="802" spans="2:8" x14ac:dyDescent="0.35">
      <c r="B802" s="1"/>
      <c r="C802" s="1"/>
      <c r="D802" s="1"/>
      <c r="E802" s="1"/>
      <c r="F802" s="1"/>
      <c r="G802" s="1"/>
      <c r="H802" s="1"/>
    </row>
    <row r="803" spans="2:8" x14ac:dyDescent="0.35">
      <c r="B803" s="1"/>
      <c r="C803" s="1"/>
      <c r="D803" s="1"/>
      <c r="E803" s="1"/>
      <c r="F803" s="1"/>
      <c r="G803" s="1"/>
      <c r="H803" s="1"/>
    </row>
    <row r="804" spans="2:8" x14ac:dyDescent="0.35">
      <c r="B804" s="1"/>
      <c r="C804" s="1"/>
      <c r="D804" s="1"/>
      <c r="E804" s="1"/>
      <c r="F804" s="1"/>
      <c r="G804" s="1"/>
      <c r="H804" s="1"/>
    </row>
    <row r="805" spans="2:8" x14ac:dyDescent="0.35">
      <c r="B805" s="1"/>
      <c r="C805" s="1"/>
      <c r="D805" s="1"/>
      <c r="E805" s="1"/>
      <c r="F805" s="1"/>
      <c r="G805" s="1"/>
      <c r="H805" s="1"/>
    </row>
    <row r="806" spans="2:8" x14ac:dyDescent="0.35">
      <c r="B806" s="1"/>
      <c r="C806" s="1"/>
      <c r="D806" s="1"/>
      <c r="E806" s="1"/>
      <c r="F806" s="1"/>
      <c r="G806" s="1"/>
      <c r="H806" s="1"/>
    </row>
    <row r="807" spans="2:8" x14ac:dyDescent="0.35">
      <c r="B807" s="1"/>
      <c r="C807" s="1"/>
      <c r="D807" s="1"/>
      <c r="E807" s="1"/>
      <c r="F807" s="1"/>
      <c r="G807" s="1"/>
      <c r="H807" s="1"/>
    </row>
    <row r="808" spans="2:8" x14ac:dyDescent="0.35">
      <c r="B808" s="1"/>
      <c r="C808" s="1"/>
      <c r="D808" s="1"/>
      <c r="E808" s="1"/>
      <c r="F808" s="1"/>
      <c r="G808" s="1"/>
      <c r="H808" s="1"/>
    </row>
    <row r="809" spans="2:8" x14ac:dyDescent="0.35">
      <c r="B809" s="1"/>
      <c r="C809" s="1"/>
      <c r="D809" s="1"/>
      <c r="E809" s="1"/>
      <c r="F809" s="1"/>
      <c r="G809" s="1"/>
      <c r="H809" s="1"/>
    </row>
    <row r="810" spans="2:8" x14ac:dyDescent="0.35">
      <c r="B810" s="1"/>
      <c r="C810" s="1"/>
      <c r="D810" s="1"/>
      <c r="E810" s="1"/>
      <c r="F810" s="1"/>
      <c r="G810" s="1"/>
      <c r="H810" s="1"/>
    </row>
    <row r="811" spans="2:8" x14ac:dyDescent="0.35">
      <c r="B811" s="1"/>
      <c r="C811" s="1"/>
      <c r="D811" s="1"/>
      <c r="E811" s="1"/>
      <c r="F811" s="1"/>
      <c r="G811" s="1"/>
      <c r="H811" s="1"/>
    </row>
    <row r="812" spans="2:8" x14ac:dyDescent="0.35">
      <c r="B812" s="1"/>
      <c r="C812" s="1"/>
      <c r="D812" s="1"/>
      <c r="E812" s="1"/>
      <c r="F812" s="1"/>
      <c r="G812" s="1"/>
      <c r="H812" s="1"/>
    </row>
    <row r="813" spans="2:8" x14ac:dyDescent="0.35">
      <c r="B813" s="1"/>
      <c r="C813" s="1"/>
      <c r="D813" s="1"/>
      <c r="E813" s="1"/>
      <c r="F813" s="1"/>
      <c r="G813" s="1"/>
      <c r="H813" s="1"/>
    </row>
    <row r="814" spans="2:8" x14ac:dyDescent="0.35">
      <c r="B814" s="1"/>
      <c r="C814" s="1"/>
      <c r="D814" s="1"/>
      <c r="E814" s="1"/>
      <c r="F814" s="1"/>
      <c r="G814" s="1"/>
      <c r="H814" s="1"/>
    </row>
    <row r="815" spans="2:8" x14ac:dyDescent="0.35">
      <c r="B815" s="1"/>
      <c r="C815" s="1"/>
      <c r="D815" s="1"/>
      <c r="E815" s="1"/>
      <c r="F815" s="1"/>
      <c r="G815" s="1"/>
      <c r="H815" s="1"/>
    </row>
    <row r="816" spans="2:8" x14ac:dyDescent="0.35">
      <c r="B816" s="1"/>
      <c r="C816" s="1"/>
      <c r="D816" s="1"/>
      <c r="E816" s="1"/>
      <c r="F816" s="1"/>
      <c r="G816" s="1"/>
      <c r="H816" s="1"/>
    </row>
    <row r="817" spans="2:8" x14ac:dyDescent="0.35">
      <c r="B817" s="1"/>
      <c r="C817" s="1"/>
      <c r="D817" s="1"/>
      <c r="E817" s="1"/>
      <c r="F817" s="1"/>
      <c r="G817" s="1"/>
      <c r="H817" s="1"/>
    </row>
    <row r="818" spans="2:8" x14ac:dyDescent="0.35">
      <c r="B818" s="1"/>
      <c r="C818" s="1"/>
      <c r="D818" s="1"/>
      <c r="E818" s="1"/>
      <c r="F818" s="1"/>
      <c r="G818" s="1"/>
      <c r="H818" s="1"/>
    </row>
    <row r="819" spans="2:8" x14ac:dyDescent="0.35">
      <c r="B819" s="1"/>
      <c r="C819" s="1"/>
      <c r="D819" s="1"/>
      <c r="E819" s="1"/>
      <c r="F819" s="1"/>
      <c r="G819" s="1"/>
      <c r="H819" s="1"/>
    </row>
    <row r="820" spans="2:8" x14ac:dyDescent="0.35">
      <c r="B820" s="1"/>
      <c r="C820" s="1"/>
      <c r="D820" s="1"/>
      <c r="E820" s="1"/>
      <c r="F820" s="1"/>
      <c r="G820" s="1"/>
      <c r="H820" s="1"/>
    </row>
    <row r="821" spans="2:8" x14ac:dyDescent="0.35">
      <c r="B821" s="1"/>
      <c r="C821" s="1"/>
      <c r="D821" s="1"/>
      <c r="E821" s="1"/>
      <c r="F821" s="1"/>
      <c r="G821" s="1"/>
      <c r="H821" s="1"/>
    </row>
    <row r="822" spans="2:8" x14ac:dyDescent="0.35">
      <c r="B822" s="1"/>
      <c r="C822" s="1"/>
      <c r="D822" s="1"/>
      <c r="E822" s="1"/>
      <c r="F822" s="1"/>
      <c r="G822" s="1"/>
      <c r="H822" s="1"/>
    </row>
    <row r="823" spans="2:8" x14ac:dyDescent="0.35">
      <c r="B823" s="1"/>
      <c r="C823" s="1"/>
      <c r="D823" s="1"/>
      <c r="E823" s="1"/>
      <c r="F823" s="1"/>
      <c r="G823" s="1"/>
      <c r="H823" s="1"/>
    </row>
    <row r="824" spans="2:8" x14ac:dyDescent="0.35">
      <c r="B824" s="1"/>
      <c r="C824" s="1"/>
      <c r="D824" s="1"/>
      <c r="E824" s="1"/>
      <c r="F824" s="1"/>
      <c r="G824" s="1"/>
      <c r="H824" s="1"/>
    </row>
    <row r="825" spans="2:8" x14ac:dyDescent="0.35">
      <c r="B825" s="1"/>
      <c r="C825" s="1"/>
      <c r="D825" s="1"/>
      <c r="E825" s="1"/>
      <c r="F825" s="1"/>
      <c r="G825" s="1"/>
      <c r="H825" s="1"/>
    </row>
    <row r="826" spans="2:8" x14ac:dyDescent="0.35">
      <c r="B826" s="1"/>
      <c r="C826" s="1"/>
      <c r="D826" s="1"/>
      <c r="E826" s="1"/>
      <c r="F826" s="1"/>
      <c r="G826" s="1"/>
      <c r="H826" s="1"/>
    </row>
    <row r="827" spans="2:8" x14ac:dyDescent="0.35">
      <c r="B827" s="1"/>
      <c r="C827" s="1"/>
      <c r="D827" s="1"/>
      <c r="E827" s="1"/>
      <c r="F827" s="1"/>
      <c r="G827" s="1"/>
      <c r="H827" s="1"/>
    </row>
    <row r="828" spans="2:8" x14ac:dyDescent="0.35">
      <c r="B828" s="1"/>
      <c r="C828" s="1"/>
      <c r="D828" s="1"/>
      <c r="E828" s="1"/>
      <c r="F828" s="1"/>
      <c r="G828" s="1"/>
      <c r="H828" s="1"/>
    </row>
    <row r="829" spans="2:8" x14ac:dyDescent="0.35">
      <c r="B829" s="1"/>
      <c r="C829" s="1"/>
      <c r="D829" s="1"/>
      <c r="E829" s="1"/>
      <c r="F829" s="1"/>
      <c r="G829" s="1"/>
      <c r="H829" s="1"/>
    </row>
    <row r="830" spans="2:8" x14ac:dyDescent="0.35">
      <c r="B830" s="1"/>
      <c r="C830" s="1"/>
      <c r="D830" s="1"/>
      <c r="E830" s="1"/>
      <c r="F830" s="1"/>
      <c r="G830" s="1"/>
      <c r="H830" s="1"/>
    </row>
    <row r="831" spans="2:8" x14ac:dyDescent="0.35">
      <c r="B831" s="1"/>
      <c r="C831" s="1"/>
      <c r="D831" s="1"/>
      <c r="E831" s="1"/>
      <c r="F831" s="1"/>
      <c r="G831" s="1"/>
      <c r="H831" s="1"/>
    </row>
    <row r="832" spans="2:8" x14ac:dyDescent="0.35">
      <c r="B832" s="1"/>
      <c r="C832" s="1"/>
      <c r="D832" s="1"/>
      <c r="E832" s="1"/>
      <c r="F832" s="1"/>
      <c r="G832" s="1"/>
      <c r="H832" s="1"/>
    </row>
    <row r="833" spans="2:8" x14ac:dyDescent="0.35">
      <c r="B833" s="1"/>
      <c r="C833" s="1"/>
      <c r="D833" s="1"/>
      <c r="E833" s="1"/>
      <c r="F833" s="1"/>
      <c r="G833" s="1"/>
      <c r="H833" s="1"/>
    </row>
    <row r="834" spans="2:8" x14ac:dyDescent="0.35">
      <c r="B834" s="1"/>
      <c r="C834" s="1"/>
      <c r="D834" s="1"/>
      <c r="E834" s="1"/>
      <c r="F834" s="1"/>
      <c r="G834" s="1"/>
    </row>
  </sheetData>
  <sheetProtection sheet="1" objects="1" scenarios="1"/>
  <mergeCells count="20">
    <mergeCell ref="B312:H312"/>
    <mergeCell ref="B315:I315"/>
    <mergeCell ref="B197:I197"/>
    <mergeCell ref="B212:G212"/>
    <mergeCell ref="B229:E229"/>
    <mergeCell ref="B294:H294"/>
    <mergeCell ref="B297:I297"/>
    <mergeCell ref="B262:G262"/>
    <mergeCell ref="B163:I163"/>
    <mergeCell ref="C2:E2"/>
    <mergeCell ref="C6:D6"/>
    <mergeCell ref="B11:I11"/>
    <mergeCell ref="B14:H14"/>
    <mergeCell ref="C29:H29"/>
    <mergeCell ref="B31:H31"/>
    <mergeCell ref="B130:G130"/>
    <mergeCell ref="B147:I147"/>
    <mergeCell ref="B34:F34"/>
    <mergeCell ref="B66:G66"/>
    <mergeCell ref="B98:G98"/>
  </mergeCells>
  <conditionalFormatting sqref="A12:I33 A34:B34 G34:I34 A35:I35 A36:J62 A63:I65 A66:B66 H66:I66 A67:I67 A68:J94 A95:I97 A98:B98 H98:I98 A99:I99 A100:J126 A127:I230 A231:J258 A259:I261 A262:B262 H262:I262 A263:I263 A264:J290 A291:I332">
    <cfRule type="expression" dxfId="356" priority="1" stopIfTrue="1">
      <formula>$A$16=0</formula>
    </cfRule>
  </conditionalFormatting>
  <conditionalFormatting sqref="B29:C29">
    <cfRule type="expression" dxfId="355" priority="42">
      <formula>LEFT($C$29,3)="Let"</formula>
    </cfRule>
  </conditionalFormatting>
  <conditionalFormatting sqref="B33:C33 B36:F62">
    <cfRule type="expression" dxfId="354" priority="27">
      <formula>$A$33="nvt"</formula>
    </cfRule>
  </conditionalFormatting>
  <conditionalFormatting sqref="B65:C65 B68:G94">
    <cfRule type="expression" dxfId="353" priority="28">
      <formula>$A$65="nvt"</formula>
    </cfRule>
  </conditionalFormatting>
  <conditionalFormatting sqref="B97:C97 B100:G126">
    <cfRule type="expression" dxfId="352" priority="25">
      <formula>$A$97="nvt"</formula>
    </cfRule>
  </conditionalFormatting>
  <conditionalFormatting sqref="B129:C129">
    <cfRule type="expression" dxfId="351" priority="23">
      <formula>$A$129="nvt"</formula>
    </cfRule>
  </conditionalFormatting>
  <conditionalFormatting sqref="B132:C143">
    <cfRule type="expression" dxfId="350" priority="38">
      <formula>$A$129="nvt"</formula>
    </cfRule>
  </conditionalFormatting>
  <conditionalFormatting sqref="B146:C146">
    <cfRule type="expression" dxfId="349" priority="21">
      <formula>$A$146="nvt"</formula>
    </cfRule>
  </conditionalFormatting>
  <conditionalFormatting sqref="B162:C162">
    <cfRule type="expression" dxfId="348" priority="19">
      <formula>$A$162="nvt"</formula>
    </cfRule>
  </conditionalFormatting>
  <conditionalFormatting sqref="B196:C196">
    <cfRule type="expression" dxfId="347" priority="17">
      <formula>$A$196="nvt"</formula>
    </cfRule>
  </conditionalFormatting>
  <conditionalFormatting sqref="B214:C225">
    <cfRule type="expression" dxfId="346" priority="35">
      <formula>$A$211="nvt"</formula>
    </cfRule>
  </conditionalFormatting>
  <conditionalFormatting sqref="B228:C228 B231:F258">
    <cfRule type="expression" dxfId="345" priority="13">
      <formula>$A$228="nvt"</formula>
    </cfRule>
  </conditionalFormatting>
  <conditionalFormatting sqref="B261:C261 B264:G290">
    <cfRule type="expression" dxfId="344" priority="11">
      <formula>$A$261="nvt"</formula>
    </cfRule>
  </conditionalFormatting>
  <conditionalFormatting sqref="B17:D26">
    <cfRule type="expression" dxfId="343" priority="32">
      <formula>$A17=0</formula>
    </cfRule>
  </conditionalFormatting>
  <conditionalFormatting sqref="B211:E211">
    <cfRule type="expression" dxfId="342" priority="7">
      <formula>$A$211="nvt"</formula>
    </cfRule>
  </conditionalFormatting>
  <conditionalFormatting sqref="B149:I159">
    <cfRule type="expression" dxfId="341" priority="2">
      <formula>$A$146="nvt"</formula>
    </cfRule>
  </conditionalFormatting>
  <conditionalFormatting sqref="B165:I193">
    <cfRule type="expression" dxfId="340" priority="4">
      <formula>$A$162="nvt"</formula>
    </cfRule>
  </conditionalFormatting>
  <conditionalFormatting sqref="B199:I208">
    <cfRule type="expression" dxfId="339" priority="36">
      <formula>$A$196="nvt"</formula>
    </cfRule>
  </conditionalFormatting>
  <conditionalFormatting sqref="C309">
    <cfRule type="cellIs" dxfId="338" priority="31" operator="notEqual">
      <formula>"JA"</formula>
    </cfRule>
  </conditionalFormatting>
  <conditionalFormatting sqref="C332">
    <cfRule type="cellIs" dxfId="337" priority="9" operator="notEqual">
      <formula>"JA"</formula>
    </cfRule>
  </conditionalFormatting>
  <conditionalFormatting sqref="D305">
    <cfRule type="expression" dxfId="336" priority="6">
      <formula>C309&lt;&gt;"JA"</formula>
    </cfRule>
  </conditionalFormatting>
  <dataValidations count="5">
    <dataValidation type="list" allowBlank="1" showInputMessage="1" showErrorMessage="1" sqref="B69:B93 B232:B257 B101:B125 B150:B158 B37:B61 B200:B207 B166:B192 B265:B289" xr:uid="{6C5ABD9E-AD8A-44D8-B919-EFD3FD36F10E}">
      <formula1>K_Werkpakket</formula1>
    </dataValidation>
    <dataValidation type="list" allowBlank="1" showInputMessage="1" showErrorMessage="1" sqref="C6" xr:uid="{DF9E2503-A948-43BC-895F-DC04A3213703}">
      <formula1>K_Type</formula1>
    </dataValidation>
    <dataValidation type="list" allowBlank="1" showInputMessage="1" showErrorMessage="1" sqref="C7" xr:uid="{F9D0B17B-F500-44FD-901F-2E486E91C677}">
      <formula1>K_Omvang</formula1>
    </dataValidation>
    <dataValidation type="list" allowBlank="1" showInputMessage="1" showErrorMessage="1" sqref="C318:C327" xr:uid="{731EB85D-8D89-4681-B2B0-751F3FE90DD5}">
      <formula1>K_Staatssteunartikel</formula1>
    </dataValidation>
    <dataValidation type="list" allowBlank="1" showInputMessage="1" showErrorMessage="1" sqref="C195" xr:uid="{89DDB31F-51C5-4397-91D3-D5FADE8568CA}">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3" manualBreakCount="3">
    <brk id="29" max="16383" man="1"/>
    <brk id="292" max="16383" man="1"/>
    <brk id="31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e5b978a-1c2b-4f91-87aa-3c7148bf23b2">
      <Terms xmlns="http://schemas.microsoft.com/office/infopath/2007/PartnerControls"/>
    </lcf76f155ced4ddcb4097134ff3c332f>
    <TaxCatchAll xmlns="fbbe5c52-db67-4c49-b36b-e3a2dd9fb9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41093F88BD2348B215173C0142CA5B" ma:contentTypeVersion="15" ma:contentTypeDescription="Een nieuw document maken." ma:contentTypeScope="" ma:versionID="2f4b76ad5855a21a5eee64f79767a0b3">
  <xsd:schema xmlns:xsd="http://www.w3.org/2001/XMLSchema" xmlns:xs="http://www.w3.org/2001/XMLSchema" xmlns:p="http://schemas.microsoft.com/office/2006/metadata/properties" xmlns:ns2="3e5b978a-1c2b-4f91-87aa-3c7148bf23b2" xmlns:ns3="fbbe5c52-db67-4c49-b36b-e3a2dd9fb90f" xmlns:ns4="58dd28c5-b04b-4e30-8a6a-191c9e1de743" targetNamespace="http://schemas.microsoft.com/office/2006/metadata/properties" ma:root="true" ma:fieldsID="ffa792bbad4a7882941e49d29dfdebee" ns2:_="" ns3:_="" ns4:_="">
    <xsd:import namespace="3e5b978a-1c2b-4f91-87aa-3c7148bf23b2"/>
    <xsd:import namespace="fbbe5c52-db67-4c49-b36b-e3a2dd9fb90f"/>
    <xsd:import namespace="58dd28c5-b04b-4e30-8a6a-191c9e1de74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b978a-1c2b-4f91-87aa-3c7148bf23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f55a0d7-0058-4245-9d84-4d576cf54ba1"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be5c52-db67-4c49-b36b-e3a2dd9fb90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e1ce8c8-b6fc-4e2f-9c02-0bf324b17792}" ma:internalName="TaxCatchAll" ma:showField="CatchAllData" ma:web="fbbe5c52-db67-4c49-b36b-e3a2dd9fb9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dd28c5-b04b-4e30-8a6a-191c9e1de743" elementFormDefault="qualified">
    <xsd:import namespace="http://schemas.microsoft.com/office/2006/documentManagement/types"/>
    <xsd:import namespace="http://schemas.microsoft.com/office/infopath/2007/PartnerControls"/>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B6F806-9765-4AC0-ADDB-B2D12262979A}">
  <ds:schemaRefs>
    <ds:schemaRef ds:uri="http://schemas.microsoft.com/office/2006/metadata/properties"/>
    <ds:schemaRef ds:uri="http://schemas.microsoft.com/office/infopath/2007/PartnerControls"/>
    <ds:schemaRef ds:uri="afe0e80e-b2a6-49e5-9902-c9b7689595d2"/>
  </ds:schemaRefs>
</ds:datastoreItem>
</file>

<file path=customXml/itemProps2.xml><?xml version="1.0" encoding="utf-8"?>
<ds:datastoreItem xmlns:ds="http://schemas.openxmlformats.org/officeDocument/2006/customXml" ds:itemID="{26304CFA-C60D-4A02-B443-ED8FB020E467}">
  <ds:schemaRefs>
    <ds:schemaRef ds:uri="http://schemas.microsoft.com/sharepoint/v3/contenttype/forms"/>
  </ds:schemaRefs>
</ds:datastoreItem>
</file>

<file path=customXml/itemProps3.xml><?xml version="1.0" encoding="utf-8"?>
<ds:datastoreItem xmlns:ds="http://schemas.openxmlformats.org/officeDocument/2006/customXml" ds:itemID="{B5522943-9094-41EF-A8E6-52101B1D00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26</vt:i4>
      </vt:variant>
      <vt:variant>
        <vt:lpstr>Benoemde bereiken</vt:lpstr>
      </vt:variant>
      <vt:variant>
        <vt:i4>126</vt:i4>
      </vt:variant>
    </vt:vector>
  </HeadingPairs>
  <TitlesOfParts>
    <vt:vector size="152" baseType="lpstr">
      <vt:lpstr>Instructie</vt:lpstr>
      <vt:lpstr>Totale begroting</vt:lpstr>
      <vt:lpstr>Totale financiering</vt:lpstr>
      <vt:lpstr>Totale staatssteunanalyse</vt:lpstr>
      <vt:lpstr>Projectinformatie</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PP19</vt:lpstr>
      <vt:lpstr>PP20</vt:lpstr>
      <vt:lpstr>Hulpblad</vt:lpstr>
      <vt:lpstr>Penvoerder!Afdrukbereik</vt:lpstr>
      <vt:lpstr>'PP10'!Afdrukbereik</vt:lpstr>
      <vt:lpstr>'PP11'!Afdrukbereik</vt:lpstr>
      <vt:lpstr>'PP12'!Afdrukbereik</vt:lpstr>
      <vt:lpstr>'PP13'!Afdrukbereik</vt:lpstr>
      <vt:lpstr>'PP14'!Afdrukbereik</vt:lpstr>
      <vt:lpstr>'PP15'!Afdrukbereik</vt:lpstr>
      <vt:lpstr>'PP16'!Afdrukbereik</vt:lpstr>
      <vt:lpstr>'PP17'!Afdrukbereik</vt:lpstr>
      <vt:lpstr>'PP18'!Afdrukbereik</vt:lpstr>
      <vt:lpstr>'PP19'!Afdrukbereik</vt:lpstr>
      <vt:lpstr>'PP2'!Afdrukbereik</vt:lpstr>
      <vt:lpstr>'PP20'!Afdrukbereik</vt:lpstr>
      <vt:lpstr>'PP3'!Afdrukbereik</vt:lpstr>
      <vt:lpstr>'PP4'!Afdrukbereik</vt:lpstr>
      <vt:lpstr>'PP5'!Afdrukbereik</vt:lpstr>
      <vt:lpstr>'PP6'!Afdrukbereik</vt:lpstr>
      <vt:lpstr>'PP7'!Afdrukbereik</vt:lpstr>
      <vt:lpstr>'PP8'!Afdrukbereik</vt:lpstr>
      <vt:lpstr>'PP9'!Afdrukbereik</vt:lpstr>
      <vt:lpstr>Projectinformatie!Afdrukbereik</vt:lpstr>
      <vt:lpstr>'PP10'!K_Keuzeopties</vt:lpstr>
      <vt:lpstr>'PP11'!K_Keuzeopties</vt:lpstr>
      <vt:lpstr>'PP12'!K_Keuzeopties</vt:lpstr>
      <vt:lpstr>'PP13'!K_Keuzeopties</vt:lpstr>
      <vt:lpstr>'PP14'!K_Keuzeopties</vt:lpstr>
      <vt:lpstr>'PP15'!K_Keuzeopties</vt:lpstr>
      <vt:lpstr>'PP16'!K_Keuzeopties</vt:lpstr>
      <vt:lpstr>'PP17'!K_Keuzeopties</vt:lpstr>
      <vt:lpstr>'PP18'!K_Keuzeopties</vt:lpstr>
      <vt:lpstr>'PP19'!K_Keuzeopties</vt:lpstr>
      <vt:lpstr>'PP2'!K_Keuzeopties</vt:lpstr>
      <vt:lpstr>'PP20'!K_Keuzeopties</vt:lpstr>
      <vt:lpstr>'PP3'!K_Keuzeopties</vt:lpstr>
      <vt:lpstr>'PP4'!K_Keuzeopties</vt:lpstr>
      <vt:lpstr>'PP5'!K_Keuzeopties</vt:lpstr>
      <vt:lpstr>'PP6'!K_Keuzeopties</vt:lpstr>
      <vt:lpstr>'PP7'!K_Keuzeopties</vt:lpstr>
      <vt:lpstr>'PP8'!K_Keuzeopties</vt:lpstr>
      <vt:lpstr>'PP9'!K_Keuzeopties</vt:lpstr>
      <vt:lpstr>K_Keuzeopties</vt:lpstr>
      <vt:lpstr>'PP10'!K_Omvang</vt:lpstr>
      <vt:lpstr>'PP11'!K_Omvang</vt:lpstr>
      <vt:lpstr>'PP12'!K_Omvang</vt:lpstr>
      <vt:lpstr>'PP13'!K_Omvang</vt:lpstr>
      <vt:lpstr>'PP14'!K_Omvang</vt:lpstr>
      <vt:lpstr>'PP15'!K_Omvang</vt:lpstr>
      <vt:lpstr>'PP16'!K_Omvang</vt:lpstr>
      <vt:lpstr>'PP17'!K_Omvang</vt:lpstr>
      <vt:lpstr>'PP18'!K_Omvang</vt:lpstr>
      <vt:lpstr>'PP19'!K_Omvang</vt:lpstr>
      <vt:lpstr>'PP2'!K_Omvang</vt:lpstr>
      <vt:lpstr>'PP20'!K_Omvang</vt:lpstr>
      <vt:lpstr>'PP3'!K_Omvang</vt:lpstr>
      <vt:lpstr>'PP4'!K_Omvang</vt:lpstr>
      <vt:lpstr>'PP5'!K_Omvang</vt:lpstr>
      <vt:lpstr>'PP6'!K_Omvang</vt:lpstr>
      <vt:lpstr>'PP7'!K_Omvang</vt:lpstr>
      <vt:lpstr>'PP8'!K_Omvang</vt:lpstr>
      <vt:lpstr>'PP9'!K_Omvang</vt:lpstr>
      <vt:lpstr>'Totale financiering'!K_Omvang</vt:lpstr>
      <vt:lpstr>'Totale staatssteunanalyse'!K_Omvang</vt:lpstr>
      <vt:lpstr>K_Omvang</vt:lpstr>
      <vt:lpstr>'PP10'!K_Staatssteunartikel</vt:lpstr>
      <vt:lpstr>'PP11'!K_Staatssteunartikel</vt:lpstr>
      <vt:lpstr>'PP12'!K_Staatssteunartikel</vt:lpstr>
      <vt:lpstr>'PP13'!K_Staatssteunartikel</vt:lpstr>
      <vt:lpstr>'PP14'!K_Staatssteunartikel</vt:lpstr>
      <vt:lpstr>'PP15'!K_Staatssteunartikel</vt:lpstr>
      <vt:lpstr>'PP16'!K_Staatssteunartikel</vt:lpstr>
      <vt:lpstr>'PP17'!K_Staatssteunartikel</vt:lpstr>
      <vt:lpstr>'PP18'!K_Staatssteunartikel</vt:lpstr>
      <vt:lpstr>'PP19'!K_Staatssteunartikel</vt:lpstr>
      <vt:lpstr>'PP2'!K_Staatssteunartikel</vt:lpstr>
      <vt:lpstr>'PP20'!K_Staatssteunartikel</vt:lpstr>
      <vt:lpstr>'PP3'!K_Staatssteunartikel</vt:lpstr>
      <vt:lpstr>'PP4'!K_Staatssteunartikel</vt:lpstr>
      <vt:lpstr>'PP5'!K_Staatssteunartikel</vt:lpstr>
      <vt:lpstr>'PP6'!K_Staatssteunartikel</vt:lpstr>
      <vt:lpstr>'PP7'!K_Staatssteunartikel</vt:lpstr>
      <vt:lpstr>'PP8'!K_Staatssteunartikel</vt:lpstr>
      <vt:lpstr>'PP9'!K_Staatssteunartikel</vt:lpstr>
      <vt:lpstr>K_Staatssteunartikel</vt:lpstr>
      <vt:lpstr>'PP10'!K_Type</vt:lpstr>
      <vt:lpstr>'PP11'!K_Type</vt:lpstr>
      <vt:lpstr>'PP12'!K_Type</vt:lpstr>
      <vt:lpstr>'PP13'!K_Type</vt:lpstr>
      <vt:lpstr>'PP14'!K_Type</vt:lpstr>
      <vt:lpstr>'PP15'!K_Type</vt:lpstr>
      <vt:lpstr>'PP16'!K_Type</vt:lpstr>
      <vt:lpstr>'PP17'!K_Type</vt:lpstr>
      <vt:lpstr>'PP18'!K_Type</vt:lpstr>
      <vt:lpstr>'PP19'!K_Type</vt:lpstr>
      <vt:lpstr>'PP2'!K_Type</vt:lpstr>
      <vt:lpstr>'PP20'!K_Type</vt:lpstr>
      <vt:lpstr>'PP3'!K_Type</vt:lpstr>
      <vt:lpstr>'PP4'!K_Type</vt:lpstr>
      <vt:lpstr>'PP5'!K_Type</vt:lpstr>
      <vt:lpstr>'PP6'!K_Type</vt:lpstr>
      <vt:lpstr>'PP7'!K_Type</vt:lpstr>
      <vt:lpstr>'PP8'!K_Type</vt:lpstr>
      <vt:lpstr>'PP9'!K_Type</vt:lpstr>
      <vt:lpstr>'Totale financiering'!K_Type</vt:lpstr>
      <vt:lpstr>'Totale staatssteunanalyse'!K_Type</vt:lpstr>
      <vt:lpstr>K_Type</vt:lpstr>
      <vt:lpstr>'PP10'!K_Werkpakket</vt:lpstr>
      <vt:lpstr>'PP11'!K_Werkpakket</vt:lpstr>
      <vt:lpstr>'PP12'!K_Werkpakket</vt:lpstr>
      <vt:lpstr>'PP13'!K_Werkpakket</vt:lpstr>
      <vt:lpstr>'PP14'!K_Werkpakket</vt:lpstr>
      <vt:lpstr>'PP15'!K_Werkpakket</vt:lpstr>
      <vt:lpstr>'PP16'!K_Werkpakket</vt:lpstr>
      <vt:lpstr>'PP17'!K_Werkpakket</vt:lpstr>
      <vt:lpstr>'PP18'!K_Werkpakket</vt:lpstr>
      <vt:lpstr>'PP19'!K_Werkpakket</vt:lpstr>
      <vt:lpstr>'PP2'!K_Werkpakket</vt:lpstr>
      <vt:lpstr>'PP20'!K_Werkpakket</vt:lpstr>
      <vt:lpstr>'PP3'!K_Werkpakket</vt:lpstr>
      <vt:lpstr>'PP4'!K_Werkpakket</vt:lpstr>
      <vt:lpstr>'PP5'!K_Werkpakket</vt:lpstr>
      <vt:lpstr>'PP6'!K_Werkpakket</vt:lpstr>
      <vt:lpstr>'PP7'!K_Werkpakket</vt:lpstr>
      <vt:lpstr>'PP8'!K_Werkpakket</vt:lpstr>
      <vt:lpstr>'PP9'!K_Werkpakket</vt:lpstr>
      <vt:lpstr>K_Werkpakket</vt:lpstr>
      <vt:lpstr>K_Werkpakketnummer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Luuk Muller</dc:creator>
  <cp:keywords/>
  <dc:description/>
  <cp:lastModifiedBy>Roos, Ingeborg</cp:lastModifiedBy>
  <cp:revision/>
  <dcterms:created xsi:type="dcterms:W3CDTF">2022-02-11T09:50:58Z</dcterms:created>
  <dcterms:modified xsi:type="dcterms:W3CDTF">2025-05-28T13:47:53Z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0x0101004C41093F88BD2348B215173C0142CA5B</vt:lpwstr>
  </property>
</Properties>
</file>